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  <sheet name="2.1.sz.mell  " sheetId="2" r:id="rId2"/>
    <sheet name="2.2.sz.mell  " sheetId="3" r:id="rId3"/>
    <sheet name="3.sz.mell." sheetId="4" r:id="rId4"/>
    <sheet name="3.1. sz. mell" sheetId="5" r:id="rId5"/>
    <sheet name="4. sz. mell." sheetId="6" r:id="rId6"/>
    <sheet name="1. sz tájékoztató t." sheetId="7" r:id="rId7"/>
    <sheet name="2.sz tájékoztató t." sheetId="8" r:id="rId8"/>
    <sheet name="Munka1" sheetId="9" r:id="rId9"/>
  </sheets>
  <definedNames>
    <definedName name="_xlnm.Print_Titles" localSheetId="4">'3.1. sz. mell'!$1:$6</definedName>
    <definedName name="_xlnm.Print_Titles" localSheetId="3">'3.sz.mell.'!$1:$6</definedName>
    <definedName name="_xlnm.Print_Titles" localSheetId="5">'4. sz. mell.'!$1:$6</definedName>
    <definedName name="_xlnm.Print_Area" localSheetId="6">'1. sz tájékoztató t.'!$A$1:$E$130</definedName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<sst xmlns="http://schemas.openxmlformats.org/spreadsheetml/2006/main" count="1109" uniqueCount="403">
  <si>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</si>
  <si>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</si>
  <si>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</si>
  <si>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</si>
  <si>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</si>
  <si>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</si>
  <si>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</si>
  <si>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</si>
  <si>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</si>
  <si>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</si>
  <si>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</si>
  <si>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</si>
  <si>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</si>
  <si>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</si>
  <si>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</si>
  <si>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</si>
  <si>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</si>
  <si>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</si>
  <si>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</si>
  <si>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</si>
  <si>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</si>
  <si>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</si>
  <si>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</si>
  <si>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</si>
  <si>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</si>
  <si>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</si>
  <si>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</si>
  <si>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</si>
  <si>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</si>
  <si>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</si>
  <si>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</si>
  <si>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</si>
  <si>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</si>
  <si>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</si>
  <si>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</si>
  <si>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</si>
  <si>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</si>
  <si>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</si>
  <si>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</si>
  <si>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</si>
  <si>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</si>
  <si>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</si>
  <si>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</si>
  <si>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</si>
  <si>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</si>
  <si>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</si>
  <si>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</si>
  <si>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</si>
  <si>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</si>
  <si>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</si>
  <si>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</si>
  <si>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</si>
  <si>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02</t>
  </si>
  <si>
    <t>04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</si>
  <si>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</si>
  <si>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</si>
  <si>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</si>
  <si>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</si>
  <si>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</si>
  <si>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</si>
  <si>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</si>
  <si>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</si>
  <si>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</si>
  <si>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</si>
  <si>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</si>
  <si>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</si>
  <si>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</si>
  <si>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</si>
  <si>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</si>
  <si>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</si>
  <si>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</si>
  <si>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</si>
  <si>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</si>
  <si>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</si>
  <si>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</si>
  <si>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</si>
  <si>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Hitelek kamatai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</si>
  <si>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</si>
  <si>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</si>
  <si>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</si>
  <si>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</si>
  <si>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</si>
  <si>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</si>
  <si>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</si>
  <si>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</si>
  <si>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</si>
  <si>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</si>
  <si>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</si>
  <si>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</si>
  <si>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</si>
  <si>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</si>
  <si>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</si>
  <si>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</si>
  <si>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</si>
  <si>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</si>
  <si>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</si>
  <si>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</si>
  <si>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</si>
  <si>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</si>
  <si>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</si>
  <si>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</si>
  <si>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</si>
  <si>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</si>
  <si>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</si>
  <si>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</si>
  <si>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</si>
  <si>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</si>
  <si>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</si>
  <si>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</si>
  <si>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</si>
  <si>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</si>
  <si>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</si>
  <si>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</si>
  <si>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</si>
  <si>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</si>
  <si>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</si>
  <si>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</si>
  <si>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</si>
  <si>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</si>
  <si>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</si>
  <si>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</si>
  <si>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</si>
  <si>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</si>
  <si>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</si>
  <si>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</si>
  <si>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</si>
  <si>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</si>
  <si>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</si>
  <si>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</si>
  <si>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</si>
  <si>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</si>
  <si>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</si>
  <si>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</si>
  <si>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</si>
  <si>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</si>
  <si>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</si>
  <si>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</si>
  <si>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</si>
  <si>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</si>
  <si>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</si>
  <si>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</si>
  <si>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</si>
  <si>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</si>
  <si>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</si>
  <si>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</si>
  <si>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</si>
  <si>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</si>
  <si>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</si>
  <si>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</si>
  <si>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</si>
  <si>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</si>
  <si>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</si>
  <si>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</si>
  <si>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</si>
  <si>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</si>
  <si>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</si>
  <si>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</si>
  <si>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</si>
  <si>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</si>
  <si>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</si>
  <si>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</si>
  <si>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</si>
  <si>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</si>
  <si>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</si>
  <si>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</si>
  <si>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</si>
  <si>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</si>
  <si>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</si>
  <si>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</si>
  <si>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</si>
  <si>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</si>
  <si>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</si>
  <si>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</si>
  <si>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</si>
  <si>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</si>
  <si>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</si>
  <si>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</si>
  <si>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</si>
  <si>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</si>
  <si>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</si>
  <si>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</si>
  <si>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</si>
  <si>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</si>
  <si>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</si>
  <si>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</si>
  <si>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</si>
  <si>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</si>
  <si>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</si>
  <si>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</si>
  <si>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</si>
  <si>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</si>
  <si>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</si>
  <si>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</si>
  <si>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</si>
  <si>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</si>
  <si>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</si>
  <si>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</si>
  <si>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</si>
  <si>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</si>
  <si>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</si>
  <si>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</si>
  <si>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</si>
  <si>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</si>
  <si>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</si>
  <si>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</si>
  <si>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</si>
  <si>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</si>
  <si>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</si>
  <si>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</si>
  <si>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</si>
  <si>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</si>
  <si>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</si>
  <si>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</si>
  <si>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</si>
  <si>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</si>
  <si>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</si>
  <si>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</si>
  <si>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</si>
  <si>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</si>
  <si>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</si>
  <si>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</si>
  <si>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</si>
  <si>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</si>
  <si>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</si>
  <si>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</si>
  <si>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</si>
  <si>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</si>
  <si>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</si>
  <si>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</si>
  <si>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</si>
  <si>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</si>
  <si>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</si>
  <si>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</si>
  <si>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</si>
  <si>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</si>
  <si>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</si>
  <si>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</si>
  <si>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</si>
  <si>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</si>
  <si>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</si>
  <si>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</si>
  <si>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</si>
  <si>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</si>
  <si>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</si>
  <si>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</si>
  <si>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</si>
  <si>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</si>
  <si>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</si>
  <si>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</si>
  <si>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</si>
  <si>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</si>
  <si>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</si>
  <si>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</si>
  <si>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</si>
  <si>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</si>
  <si>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</si>
  <si>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</si>
  <si>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</si>
  <si>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</si>
  <si>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</si>
  <si>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</si>
  <si>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</si>
  <si>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</si>
  <si>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</si>
  <si>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</si>
  <si>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</si>
  <si>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</si>
  <si>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</si>
  <si>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</si>
  <si>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</si>
  <si>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</si>
  <si>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</si>
  <si>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</si>
  <si>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</si>
  <si>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</si>
  <si>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</si>
  <si>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</si>
  <si>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</si>
  <si>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</si>
  <si>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</si>
  <si>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</si>
  <si>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</si>
  <si>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</si>
  <si>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</si>
  <si>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</si>
  <si>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</si>
  <si>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</si>
  <si>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</si>
  <si>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</si>
  <si>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</si>
  <si>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</si>
  <si>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</si>
  <si>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</si>
  <si>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</si>
  <si>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</si>
  <si>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</si>
  <si>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</si>
  <si>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</si>
  <si>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</si>
  <si>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</si>
  <si>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</si>
  <si>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</si>
  <si>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</si>
  <si>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</si>
  <si>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</si>
  <si>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</si>
  <si>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</si>
  <si>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</si>
  <si>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</si>
  <si>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</si>
  <si>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</si>
  <si>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</si>
  <si>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</si>
  <si>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</si>
  <si>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</si>
  <si>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</si>
  <si>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</si>
  <si>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</si>
  <si>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</si>
  <si>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</si>
  <si>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</si>
  <si>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</si>
  <si>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</si>
  <si>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</si>
  <si>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</si>
  <si>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</si>
  <si>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</si>
  <si>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</si>
  <si>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</si>
  <si>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</si>
  <si>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</si>
  <si>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</si>
  <si>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</si>
  <si>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</si>
  <si>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</si>
  <si>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</si>
  <si>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</si>
  <si>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</si>
  <si>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</si>
  <si>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</si>
  <si>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</si>
  <si>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</si>
  <si>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</si>
  <si>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</si>
  <si>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</si>
  <si>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</si>
  <si>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</si>
  <si>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</si>
  <si>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</si>
  <si>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</si>
  <si>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</si>
  <si>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</si>
  <si>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</si>
  <si>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</si>
  <si>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</si>
  <si>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</si>
  <si>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</si>
  <si>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</si>
  <si>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Előirányzat-felhasználási terv
2012. évre</t>
  </si>
  <si>
    <t>Támogatások, hozzájárulások bevételei</t>
  </si>
  <si>
    <t>Felhalmozási célú bevételek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</si>
  <si>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</si>
  <si>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</si>
  <si>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</si>
  <si>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</si>
  <si>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</si>
  <si>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</si>
  <si>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</si>
  <si>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Egyéb felhalmozási célú támogatásértékű bevétel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</si>
  <si>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</si>
  <si>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</si>
  <si>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</si>
  <si>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</si>
  <si>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</si>
  <si>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</si>
  <si>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</si>
  <si>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</si>
  <si>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</si>
  <si>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</si>
  <si>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</si>
  <si>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</si>
  <si>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</si>
  <si>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</si>
  <si>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</si>
  <si>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</si>
  <si>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IX. Finanszírozási célú pénzügyi műveletek bevételei (12.1+12.2.)</t>
  </si>
  <si>
    <t xml:space="preserve">Költségvetési szerv </t>
  </si>
  <si>
    <t>Széchenyi István Általános Iskola</t>
  </si>
  <si>
    <t>Sajátos működési bevételek</t>
  </si>
  <si>
    <t>11. melléklet a 4/2012. (II.9.) önkormányzati rendelethez</t>
  </si>
  <si>
    <t>11.1. melléklet a 4/2012. (II.9.) önkormányzati rendelethez</t>
  </si>
  <si>
    <t>13. melléklet a 4/2012. (II.9.) önkormányzati rendelethez</t>
  </si>
  <si>
    <t>Egyéb támogatás - irányító szervtől kapott</t>
  </si>
  <si>
    <t xml:space="preserve">   - Költségvetési szervnek folyósított támogatás</t>
  </si>
  <si>
    <t>Költségvetési szerveknek folyósított támogatás</t>
  </si>
  <si>
    <t xml:space="preserve">   - Költségvetési szerveknek folyósított támogatás</t>
  </si>
  <si>
    <t>2.1. melléklet a 4/2012. (II.9.) önkormányzati rendelethez     I. Működési célú bevételek és kiadások mérlege
(Önkormányzati szinten)</t>
  </si>
  <si>
    <t>2.2. melléklet a 4/2012. (II.9.) önkormányzati rendelethez     II. Felhalmozási célú bevételek és kiadások mérlege
(Önkormányzati szinten)</t>
  </si>
  <si>
    <t>Intézmény finanszírozás</t>
  </si>
  <si>
    <t>Támogatások, intézmény finanszírozás</t>
  </si>
  <si>
    <t xml:space="preserve">2 .1. melléklet a 7/2012. (III.7.) önkormányzati rendelethez     </t>
  </si>
  <si>
    <t xml:space="preserve">2.2. melléklet a 7/2012. (III.7.) önkormányzati rendelethez     </t>
  </si>
  <si>
    <t>1. sz. tájékoztató tábla a 7/2012.(III.7.)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</si>
</sst>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"/>
      <family val="1"/>
    </font>
    <font>
      <b/>
      <sz val="11"/>
      <name val="Times New Roman CE"/>
      <family val="0"/>
    </font>
    <font>
      <sz val="12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164" fontId="5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164" fontId="14" fillId="0" borderId="12" xfId="58" applyNumberFormat="1" applyFont="1" applyFill="1" applyBorder="1" applyAlignment="1" applyProtection="1">
      <alignment vertical="center" wrapText="1"/>
      <protection locked="0"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164" fontId="14" fillId="0" borderId="15" xfId="58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 applyAlignment="1" applyProtection="1">
      <alignment horizontal="left" indent="1"/>
      <protection/>
    </xf>
    <xf numFmtId="164" fontId="14" fillId="0" borderId="16" xfId="58" applyNumberFormat="1" applyFont="1" applyFill="1" applyBorder="1" applyAlignment="1" applyProtection="1">
      <alignment vertical="center" wrapText="1"/>
      <protection locked="0"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164" fontId="14" fillId="0" borderId="18" xfId="58" applyNumberFormat="1" applyFont="1" applyFill="1" applyBorder="1" applyAlignment="1" applyProtection="1">
      <alignment vertical="center" wrapText="1"/>
      <protection locked="0"/>
    </xf>
    <xf numFmtId="0" fontId="14" fillId="0" borderId="19" xfId="58" applyFont="1" applyFill="1" applyBorder="1" applyAlignment="1" applyProtection="1">
      <alignment horizontal="left" vertical="center" wrapText="1" indent="1"/>
      <protection/>
    </xf>
    <xf numFmtId="0" fontId="14" fillId="0" borderId="20" xfId="58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164" fontId="14" fillId="0" borderId="28" xfId="58" applyNumberFormat="1" applyFont="1" applyFill="1" applyBorder="1" applyAlignment="1" applyProtection="1">
      <alignment vertical="center" wrapText="1"/>
      <protection locked="0"/>
    </xf>
    <xf numFmtId="0" fontId="12" fillId="0" borderId="31" xfId="58" applyFont="1" applyFill="1" applyBorder="1" applyAlignment="1" applyProtection="1">
      <alignment horizontal="left" vertical="center" wrapText="1" inden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164" fontId="12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12" fillId="0" borderId="34" xfId="58" applyFont="1" applyFill="1" applyBorder="1" applyAlignment="1" applyProtection="1">
      <alignment horizontal="left" vertical="center" wrapText="1" indent="1"/>
      <protection/>
    </xf>
    <xf numFmtId="0" fontId="12" fillId="0" borderId="35" xfId="58" applyFont="1" applyFill="1" applyBorder="1" applyAlignment="1" applyProtection="1">
      <alignment horizontal="lef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2"/>
      <protection/>
    </xf>
    <xf numFmtId="0" fontId="14" fillId="0" borderId="20" xfId="58" applyFont="1" applyFill="1" applyBorder="1" applyAlignment="1" applyProtection="1">
      <alignment horizontal="left" vertical="center" wrapText="1" indent="2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32" xfId="58" applyFont="1" applyFill="1" applyBorder="1" applyAlignment="1" applyProtection="1">
      <alignment vertical="center" wrapText="1"/>
      <protection/>
    </xf>
    <xf numFmtId="0" fontId="12" fillId="0" borderId="35" xfId="58" applyFont="1" applyFill="1" applyBorder="1" applyAlignment="1" applyProtection="1">
      <alignment vertical="center" wrapText="1"/>
      <protection/>
    </xf>
    <xf numFmtId="0" fontId="6" fillId="0" borderId="32" xfId="58" applyFont="1" applyFill="1" applyBorder="1" applyAlignment="1" applyProtection="1">
      <alignment horizontal="left" vertical="center" wrapText="1" inden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0" fontId="12" fillId="0" borderId="31" xfId="58" applyFont="1" applyFill="1" applyBorder="1" applyAlignment="1" applyProtection="1">
      <alignment horizontal="center" vertical="center" wrapText="1"/>
      <protection/>
    </xf>
    <xf numFmtId="0" fontId="12" fillId="0" borderId="32" xfId="58" applyFont="1" applyFill="1" applyBorder="1" applyAlignment="1" applyProtection="1">
      <alignment horizontal="center" vertical="center" wrapText="1"/>
      <protection/>
    </xf>
    <xf numFmtId="0" fontId="12" fillId="0" borderId="33" xfId="58" applyFont="1" applyFill="1" applyBorder="1" applyAlignment="1" applyProtection="1">
      <alignment horizontal="center" vertical="center" wrapText="1"/>
      <protection/>
    </xf>
    <xf numFmtId="0" fontId="6" fillId="0" borderId="32" xfId="59" applyFont="1" applyFill="1" applyBorder="1" applyAlignment="1" applyProtection="1">
      <alignment horizontal="left" vertical="center" indent="1"/>
      <protection/>
    </xf>
    <xf numFmtId="164" fontId="6" fillId="0" borderId="31" xfId="0" applyNumberFormat="1" applyFont="1" applyFill="1" applyBorder="1" applyAlignment="1">
      <alignment horizontal="left" vertical="center" wrapText="1" indent="1"/>
    </xf>
    <xf numFmtId="164" fontId="12" fillId="0" borderId="23" xfId="0" applyNumberFormat="1" applyFont="1" applyFill="1" applyBorder="1" applyAlignment="1">
      <alignment horizontal="left" vertical="center" wrapText="1" indent="1"/>
    </xf>
    <xf numFmtId="164" fontId="14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164" fontId="12" fillId="0" borderId="36" xfId="58" applyNumberFormat="1" applyFont="1" applyFill="1" applyBorder="1" applyAlignment="1" applyProtection="1">
      <alignment horizontal="right" vertical="center" wrapText="1"/>
      <protection/>
    </xf>
    <xf numFmtId="164" fontId="12" fillId="0" borderId="33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58" applyFont="1" applyFill="1">
      <alignment/>
      <protection/>
    </xf>
    <xf numFmtId="164" fontId="16" fillId="0" borderId="33" xfId="58" applyNumberFormat="1" applyFont="1" applyFill="1" applyBorder="1" applyAlignment="1" applyProtection="1">
      <alignment horizontal="right" vertical="center" wrapText="1"/>
      <protection/>
    </xf>
    <xf numFmtId="164" fontId="12" fillId="0" borderId="36" xfId="58" applyNumberFormat="1" applyFont="1" applyFill="1" applyBorder="1" applyAlignment="1" applyProtection="1">
      <alignment vertical="center" wrapText="1"/>
      <protection/>
    </xf>
    <xf numFmtId="164" fontId="12" fillId="0" borderId="33" xfId="58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1" xfId="0" applyNumberFormat="1" applyFont="1" applyFill="1" applyBorder="1" applyAlignment="1">
      <alignment horizontal="centerContinuous" vertical="center" wrapText="1"/>
    </xf>
    <xf numFmtId="164" fontId="6" fillId="0" borderId="32" xfId="0" applyNumberFormat="1" applyFont="1" applyFill="1" applyBorder="1" applyAlignment="1">
      <alignment horizontal="centerContinuous" vertical="center" wrapText="1"/>
    </xf>
    <xf numFmtId="164" fontId="6" fillId="0" borderId="33" xfId="0" applyNumberFormat="1" applyFont="1" applyFill="1" applyBorder="1" applyAlignment="1">
      <alignment horizontal="centerContinuous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3" xfId="58" applyNumberFormat="1" applyFont="1" applyFill="1" applyBorder="1" applyAlignment="1" applyProtection="1">
      <alignment horizontal="right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34" xfId="59" applyFont="1" applyFill="1" applyBorder="1" applyAlignment="1" applyProtection="1">
      <alignment horizontal="center" vertical="center" wrapText="1"/>
      <protection/>
    </xf>
    <xf numFmtId="0" fontId="6" fillId="0" borderId="35" xfId="59" applyFont="1" applyFill="1" applyBorder="1" applyAlignment="1" applyProtection="1">
      <alignment horizontal="center" vertical="center"/>
      <protection/>
    </xf>
    <xf numFmtId="0" fontId="6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3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21" xfId="59" applyFont="1" applyFill="1" applyBorder="1" applyAlignment="1" applyProtection="1">
      <alignment horizontal="left" vertical="center" indent="1"/>
      <protection/>
    </xf>
    <xf numFmtId="0" fontId="14" fillId="0" borderId="10" xfId="59" applyFont="1" applyFill="1" applyBorder="1" applyAlignment="1" applyProtection="1">
      <alignment horizontal="left" vertical="center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164" fontId="14" fillId="0" borderId="29" xfId="59" applyNumberFormat="1" applyFont="1" applyFill="1" applyBorder="1" applyAlignment="1" applyProtection="1">
      <alignment vertical="center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12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14" xfId="59" applyNumberFormat="1" applyFont="1" applyFill="1" applyBorder="1" applyAlignment="1" applyProtection="1">
      <alignment vertical="center"/>
      <protection locked="0"/>
    </xf>
    <xf numFmtId="164" fontId="14" fillId="0" borderId="15" xfId="59" applyNumberFormat="1" applyFont="1" applyFill="1" applyBorder="1" applyAlignment="1" applyProtection="1">
      <alignment vertical="center"/>
      <protection/>
    </xf>
    <xf numFmtId="164" fontId="12" fillId="0" borderId="32" xfId="59" applyNumberFormat="1" applyFont="1" applyFill="1" applyBorder="1" applyAlignment="1" applyProtection="1">
      <alignment vertical="center"/>
      <protection/>
    </xf>
    <xf numFmtId="164" fontId="12" fillId="0" borderId="33" xfId="59" applyNumberFormat="1" applyFont="1" applyFill="1" applyBorder="1" applyAlignment="1" applyProtection="1">
      <alignment vertical="center"/>
      <protection/>
    </xf>
    <xf numFmtId="0" fontId="14" fillId="0" borderId="24" xfId="59" applyFont="1" applyFill="1" applyBorder="1" applyAlignment="1" applyProtection="1">
      <alignment horizontal="left" vertical="center" indent="1"/>
      <protection/>
    </xf>
    <xf numFmtId="0" fontId="12" fillId="0" borderId="31" xfId="59" applyFont="1" applyFill="1" applyBorder="1" applyAlignment="1" applyProtection="1">
      <alignment horizontal="left" vertical="center" indent="1"/>
      <protection/>
    </xf>
    <xf numFmtId="164" fontId="12" fillId="0" borderId="32" xfId="59" applyNumberFormat="1" applyFont="1" applyFill="1" applyBorder="1" applyProtection="1">
      <alignment/>
      <protection/>
    </xf>
    <xf numFmtId="164" fontId="12" fillId="0" borderId="3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9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14" fillId="0" borderId="16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0" fillId="0" borderId="41" xfId="0" applyNumberFormat="1" applyFill="1" applyBorder="1" applyAlignment="1">
      <alignment horizontal="left" vertical="center" wrapText="1" indent="1"/>
    </xf>
    <xf numFmtId="164" fontId="3" fillId="0" borderId="42" xfId="0" applyNumberFormat="1" applyFont="1" applyFill="1" applyBorder="1" applyAlignment="1">
      <alignment horizontal="left" vertical="center" wrapText="1" indent="1"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43" xfId="58" applyFont="1" applyFill="1" applyBorder="1" applyAlignment="1" applyProtection="1">
      <alignment horizontal="left" vertical="center" wrapText="1" indent="2"/>
      <protection/>
    </xf>
    <xf numFmtId="164" fontId="14" fillId="0" borderId="29" xfId="58" applyNumberFormat="1" applyFont="1" applyFill="1" applyBorder="1" applyAlignment="1" applyProtection="1">
      <alignment vertical="center" wrapText="1"/>
      <protection locked="0"/>
    </xf>
    <xf numFmtId="0" fontId="5" fillId="0" borderId="0" xfId="58" applyFont="1" applyFill="1">
      <alignment/>
      <protection/>
    </xf>
    <xf numFmtId="164" fontId="0" fillId="0" borderId="44" xfId="0" applyNumberFormat="1" applyFill="1" applyBorder="1" applyAlignment="1">
      <alignment horizontal="left" vertical="center" wrapText="1" indent="1"/>
    </xf>
    <xf numFmtId="164" fontId="17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20" fillId="0" borderId="0" xfId="58" applyFont="1" applyFill="1">
      <alignment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3" fontId="14" fillId="0" borderId="28" xfId="58" applyNumberFormat="1" applyFont="1" applyFill="1" applyBorder="1" applyAlignment="1" applyProtection="1">
      <alignment horizontal="right" vertical="center" wrapText="1"/>
      <protection/>
    </xf>
    <xf numFmtId="3" fontId="12" fillId="0" borderId="33" xfId="58" applyNumberFormat="1" applyFont="1" applyFill="1" applyBorder="1" applyAlignment="1" applyProtection="1">
      <alignment horizontal="right"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>
      <alignment vertical="center" wrapText="1"/>
    </xf>
    <xf numFmtId="164" fontId="12" fillId="0" borderId="33" xfId="0" applyNumberFormat="1" applyFont="1" applyFill="1" applyBorder="1" applyAlignment="1">
      <alignment vertical="center" wrapText="1"/>
    </xf>
    <xf numFmtId="164" fontId="12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45" xfId="58" applyNumberFormat="1" applyFont="1" applyFill="1" applyBorder="1" applyAlignment="1" applyProtection="1">
      <alignment horizontal="right" vertical="center" wrapText="1"/>
      <protection/>
    </xf>
    <xf numFmtId="0" fontId="0" fillId="0" borderId="38" xfId="58" applyFont="1" applyFill="1" applyBorder="1">
      <alignment/>
      <protection/>
    </xf>
    <xf numFmtId="164" fontId="14" fillId="18" borderId="28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58" applyFill="1" applyBorder="1">
      <alignment/>
      <protection/>
    </xf>
    <xf numFmtId="164" fontId="3" fillId="0" borderId="46" xfId="0" applyNumberFormat="1" applyFont="1" applyFill="1" applyBorder="1" applyAlignment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0" xfId="0" applyNumberFormat="1" applyFont="1" applyFill="1" applyBorder="1" applyAlignment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6" xfId="0" applyNumberFormat="1" applyFont="1" applyFill="1" applyBorder="1" applyAlignment="1">
      <alignment horizontal="left" vertical="center" wrapText="1" indent="1"/>
    </xf>
    <xf numFmtId="164" fontId="0" fillId="0" borderId="40" xfId="0" applyNumberFormat="1" applyFont="1" applyFill="1" applyBorder="1" applyAlignment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18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4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7" xfId="0" applyFont="1" applyFill="1" applyBorder="1" applyAlignment="1" applyProtection="1">
      <alignment horizontal="right"/>
      <protection/>
    </xf>
    <xf numFmtId="164" fontId="13" fillId="0" borderId="47" xfId="58" applyNumberFormat="1" applyFont="1" applyFill="1" applyBorder="1" applyAlignment="1" applyProtection="1">
      <alignment horizontal="left" vertical="center"/>
      <protection/>
    </xf>
    <xf numFmtId="164" fontId="14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4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20" xfId="58" applyFont="1" applyFill="1" applyBorder="1" applyAlignment="1" applyProtection="1">
      <alignment horizontal="left" vertical="center" wrapText="1" indent="6"/>
      <protection/>
    </xf>
    <xf numFmtId="0" fontId="14" fillId="0" borderId="43" xfId="58" applyFont="1" applyFill="1" applyBorder="1" applyAlignment="1" applyProtection="1">
      <alignment horizontal="left" vertical="center" wrapText="1" indent="6"/>
      <protection/>
    </xf>
    <xf numFmtId="0" fontId="14" fillId="0" borderId="11" xfId="58" applyFont="1" applyFill="1" applyBorder="1" applyAlignment="1" applyProtection="1">
      <alignment horizontal="left" indent="5"/>
      <protection/>
    </xf>
    <xf numFmtId="3" fontId="14" fillId="0" borderId="29" xfId="58" applyNumberFormat="1" applyFont="1" applyFill="1" applyBorder="1" applyAlignment="1" applyProtection="1">
      <alignment horizontal="right" vertical="center" wrapText="1"/>
      <protection/>
    </xf>
    <xf numFmtId="3" fontId="14" fillId="0" borderId="16" xfId="58" applyNumberFormat="1" applyFont="1" applyFill="1" applyBorder="1" applyAlignment="1" applyProtection="1">
      <alignment horizontal="right" vertical="center" wrapText="1"/>
      <protection/>
    </xf>
    <xf numFmtId="3" fontId="14" fillId="0" borderId="18" xfId="58" applyNumberFormat="1" applyFont="1" applyFill="1" applyBorder="1" applyAlignment="1" applyProtection="1">
      <alignment horizontal="right" vertical="center" wrapText="1"/>
      <protection/>
    </xf>
    <xf numFmtId="0" fontId="14" fillId="0" borderId="43" xfId="58" applyFont="1" applyFill="1" applyBorder="1" applyAlignment="1" applyProtection="1">
      <alignment horizontal="left" indent="5"/>
      <protection/>
    </xf>
    <xf numFmtId="3" fontId="14" fillId="0" borderId="12" xfId="58" applyNumberFormat="1" applyFont="1" applyFill="1" applyBorder="1" applyAlignment="1" applyProtection="1">
      <alignment horizontal="right" vertical="center" wrapText="1"/>
      <protection/>
    </xf>
    <xf numFmtId="164" fontId="12" fillId="0" borderId="31" xfId="0" applyNumberFormat="1" applyFont="1" applyFill="1" applyBorder="1" applyAlignment="1">
      <alignment horizontal="left" vertical="center" wrapText="1" indent="1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/>
      <protection/>
    </xf>
    <xf numFmtId="164" fontId="7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49" fontId="14" fillId="0" borderId="43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20" xfId="58" applyFont="1" applyFill="1" applyBorder="1" applyAlignment="1" applyProtection="1">
      <alignment horizontal="left" indent="6"/>
      <protection/>
    </xf>
    <xf numFmtId="0" fontId="6" fillId="0" borderId="45" xfId="58" applyFont="1" applyFill="1" applyBorder="1" applyAlignment="1" applyProtection="1">
      <alignment horizontal="center" vertical="center" wrapText="1"/>
      <protection/>
    </xf>
    <xf numFmtId="0" fontId="12" fillId="0" borderId="45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horizontal="left" indent="1"/>
      <protection/>
    </xf>
    <xf numFmtId="0" fontId="6" fillId="0" borderId="48" xfId="58" applyFont="1" applyFill="1" applyBorder="1" applyAlignment="1" applyProtection="1">
      <alignment horizontal="center" vertical="center" wrapText="1"/>
      <protection/>
    </xf>
    <xf numFmtId="0" fontId="12" fillId="0" borderId="48" xfId="58" applyFont="1" applyFill="1" applyBorder="1" applyAlignment="1" applyProtection="1">
      <alignment horizontal="center" vertical="center" wrapText="1"/>
      <protection/>
    </xf>
    <xf numFmtId="49" fontId="14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58" applyNumberFormat="1" applyFont="1" applyFill="1" applyBorder="1" applyAlignment="1" applyProtection="1">
      <alignment horizontal="right" vertical="center" wrapText="1"/>
      <protection/>
    </xf>
    <xf numFmtId="164" fontId="12" fillId="0" borderId="33" xfId="58" applyNumberFormat="1" applyFont="1" applyFill="1" applyBorder="1" applyAlignment="1" applyProtection="1">
      <alignment vertical="center" wrapText="1"/>
      <protection locked="0"/>
    </xf>
    <xf numFmtId="164" fontId="14" fillId="0" borderId="12" xfId="58" applyNumberFormat="1" applyFont="1" applyFill="1" applyBorder="1" applyAlignment="1" applyProtection="1">
      <alignment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18" xfId="0" applyFont="1" applyFill="1" applyBorder="1" applyAlignment="1" applyProtection="1" quotePrefix="1">
      <alignment horizontal="right" vertical="center"/>
      <protection/>
    </xf>
    <xf numFmtId="0" fontId="6" fillId="0" borderId="49" xfId="0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left" wrapText="1" inden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Border="1" applyAlignment="1" applyProtection="1">
      <alignment horizontal="left" wrapText="1" indent="1"/>
      <protection/>
    </xf>
    <xf numFmtId="164" fontId="16" fillId="0" borderId="56" xfId="0" applyNumberFormat="1" applyFont="1" applyFill="1" applyBorder="1" applyAlignment="1" applyProtection="1">
      <alignment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wrapText="1"/>
      <protection/>
    </xf>
    <xf numFmtId="0" fontId="26" fillId="0" borderId="24" xfId="0" applyFont="1" applyBorder="1" applyAlignment="1" applyProtection="1">
      <alignment horizontal="center" wrapTex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14" fillId="0" borderId="20" xfId="0" applyFont="1" applyFill="1" applyBorder="1" applyAlignment="1" applyProtection="1">
      <alignment horizontal="left" vertical="center" wrapText="1" indent="1"/>
      <protection/>
    </xf>
    <xf numFmtId="0" fontId="22" fillId="0" borderId="54" xfId="0" applyFont="1" applyBorder="1" applyAlignment="1" applyProtection="1">
      <alignment horizontal="center" wrapText="1"/>
      <protection/>
    </xf>
    <xf numFmtId="0" fontId="23" fillId="0" borderId="54" xfId="0" applyFont="1" applyBorder="1" applyAlignment="1" applyProtection="1">
      <alignment horizontal="left" wrapText="1" inden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 applyProtection="1">
      <alignment vertical="center" wrapText="1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6" fillId="0" borderId="59" xfId="0" applyNumberFormat="1" applyFont="1" applyFill="1" applyBorder="1" applyAlignment="1" applyProtection="1">
      <alignment horizontal="right" vertical="center"/>
      <protection locked="0"/>
    </xf>
    <xf numFmtId="0" fontId="14" fillId="0" borderId="11" xfId="58" applyFont="1" applyFill="1" applyBorder="1" applyAlignment="1" applyProtection="1">
      <alignment horizontal="right" vertical="center" wrapText="1" indent="1"/>
      <protection locked="0"/>
    </xf>
    <xf numFmtId="0" fontId="14" fillId="0" borderId="17" xfId="58" applyFont="1" applyFill="1" applyBorder="1" applyAlignment="1" applyProtection="1">
      <alignment horizontal="right" vertical="center" wrapText="1" indent="1"/>
      <protection locked="0"/>
    </xf>
    <xf numFmtId="0" fontId="14" fillId="0" borderId="10" xfId="58" applyFont="1" applyFill="1" applyBorder="1" applyAlignment="1" applyProtection="1">
      <alignment horizontal="right" vertical="center" wrapText="1" indent="1"/>
      <protection locked="0"/>
    </xf>
    <xf numFmtId="0" fontId="14" fillId="0" borderId="13" xfId="58" applyFont="1" applyFill="1" applyBorder="1" applyAlignment="1" applyProtection="1">
      <alignment horizontal="right" vertical="center" wrapText="1" indent="1"/>
      <protection locked="0"/>
    </xf>
    <xf numFmtId="0" fontId="12" fillId="0" borderId="13" xfId="58" applyFont="1" applyFill="1" applyBorder="1" applyAlignment="1" applyProtection="1">
      <alignment horizontal="right" vertical="center" wrapText="1" indent="1"/>
      <protection locked="0"/>
    </xf>
    <xf numFmtId="0" fontId="14" fillId="0" borderId="14" xfId="58" applyFont="1" applyFill="1" applyBorder="1" applyAlignment="1" applyProtection="1">
      <alignment horizontal="right" vertical="center" wrapText="1" indent="1"/>
      <protection locked="0"/>
    </xf>
    <xf numFmtId="0" fontId="14" fillId="0" borderId="20" xfId="58" applyFont="1" applyFill="1" applyBorder="1" applyAlignment="1" applyProtection="1">
      <alignment horizontal="right" vertical="center" wrapText="1" indent="1"/>
      <protection locked="0"/>
    </xf>
    <xf numFmtId="0" fontId="14" fillId="0" borderId="43" xfId="58" applyFont="1" applyFill="1" applyBorder="1" applyAlignment="1" applyProtection="1">
      <alignment horizontal="right" indent="1"/>
      <protection locked="0"/>
    </xf>
    <xf numFmtId="0" fontId="12" fillId="0" borderId="32" xfId="58" applyFont="1" applyFill="1" applyBorder="1" applyAlignment="1" applyProtection="1">
      <alignment horizontal="right" vertical="center" wrapText="1" indent="1"/>
      <protection locked="0"/>
    </xf>
    <xf numFmtId="0" fontId="14" fillId="0" borderId="17" xfId="58" applyFont="1" applyFill="1" applyBorder="1" applyAlignment="1" applyProtection="1">
      <alignment horizontal="right" vertical="center" wrapText="1" indent="1"/>
      <protection locked="0"/>
    </xf>
    <xf numFmtId="0" fontId="14" fillId="0" borderId="13" xfId="58" applyFont="1" applyFill="1" applyBorder="1" applyAlignment="1" applyProtection="1">
      <alignment horizontal="right" vertical="center" wrapText="1" indent="1"/>
      <protection locked="0"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3" xfId="58" applyFont="1" applyFill="1" applyBorder="1" applyAlignment="1" applyProtection="1">
      <alignment horizontal="right" vertical="center" wrapText="1" indent="1"/>
      <protection locked="0"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58" applyFont="1" applyFill="1" applyBorder="1" applyAlignment="1" applyProtection="1">
      <alignment horizontal="right" indent="1"/>
      <protection locked="0"/>
    </xf>
    <xf numFmtId="0" fontId="14" fillId="0" borderId="11" xfId="58" applyFont="1" applyFill="1" applyBorder="1" applyAlignment="1" applyProtection="1">
      <alignment horizontal="right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18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indent="1"/>
      <protection/>
    </xf>
    <xf numFmtId="0" fontId="6" fillId="0" borderId="32" xfId="59" applyFont="1" applyFill="1" applyBorder="1" applyAlignment="1" applyProtection="1">
      <alignment horizontal="left" indent="1"/>
      <protection/>
    </xf>
    <xf numFmtId="164" fontId="6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164" fontId="14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56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 locked="0"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58" xfId="59" applyFont="1" applyFill="1" applyBorder="1" applyAlignment="1" applyProtection="1">
      <alignment horizontal="left" vertical="center" indent="1"/>
      <protection/>
    </xf>
    <xf numFmtId="0" fontId="27" fillId="0" borderId="65" xfId="58" applyFont="1" applyFill="1" applyBorder="1" applyAlignment="1" applyProtection="1">
      <alignment horizontal="left" vertical="center" wrapText="1"/>
      <protection/>
    </xf>
    <xf numFmtId="164" fontId="13" fillId="0" borderId="47" xfId="58" applyNumberFormat="1" applyFont="1" applyFill="1" applyBorder="1" applyAlignment="1" applyProtection="1">
      <alignment horizontal="left" vertic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left" vertical="center"/>
      <protection/>
    </xf>
    <xf numFmtId="164" fontId="13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45" xfId="59" applyFont="1" applyFill="1" applyBorder="1" applyAlignment="1" applyProtection="1">
      <alignment horizontal="left" vertical="center" indent="1"/>
      <protection/>
    </xf>
    <xf numFmtId="0" fontId="13" fillId="0" borderId="48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Layout" zoomScaleNormal="120" zoomScaleSheetLayoutView="130" workbookViewId="0" topLeftCell="A1">
      <selection activeCell="B8" sqref="B8"/>
    </sheetView>
  </sheetViews>
  <sheetFormatPr defaultColWidth="9.00390625" defaultRowHeight="12.75"/>
  <cols>
    <col min="1" max="1" width="7.50390625" style="69" customWidth="1"/>
    <col min="2" max="2" width="91.625" style="69" customWidth="1"/>
    <col min="3" max="3" width="21.625" style="69" customWidth="1"/>
    <col min="4" max="4" width="9.00390625" style="69" customWidth="1"/>
    <col min="5" max="16384" width="9.375" style="69" customWidth="1"/>
  </cols>
  <sheetData>
    <row r="1" spans="1:3" ht="15.75" customHeight="1">
      <c r="A1" s="68" t="s">
        <v>0</v>
      </c>
      <c r="B1" s="68"/>
      <c r="C1" s="68"/>
    </row>
    <row r="2" spans="1:3" ht="15.75" customHeight="1" thickBot="1">
      <c r="A2" s="378" t="s">
        <v>137</v>
      </c>
      <c r="B2" s="378"/>
      <c r="C2" s="189"/>
    </row>
    <row r="3" spans="1:3" ht="37.5" customHeight="1" thickBot="1">
      <c r="A3" s="46" t="s">
        <v>59</v>
      </c>
      <c r="B3" s="47" t="s">
        <v>2</v>
      </c>
      <c r="C3" s="70" t="s">
        <v>159</v>
      </c>
    </row>
    <row r="4" spans="1:3" s="71" customFormat="1" ht="12" customHeight="1" thickBot="1">
      <c r="A4" s="60">
        <v>1</v>
      </c>
      <c r="B4" s="61">
        <v>2</v>
      </c>
      <c r="C4" s="62">
        <v>3</v>
      </c>
    </row>
    <row r="5" spans="1:3" s="2" customFormat="1" ht="12" customHeight="1" thickBot="1">
      <c r="A5" s="40" t="s">
        <v>3</v>
      </c>
      <c r="B5" s="41" t="s">
        <v>160</v>
      </c>
      <c r="C5" s="72">
        <f>+C6+C13+C22</f>
        <v>253036</v>
      </c>
    </row>
    <row r="6" spans="1:3" s="2" customFormat="1" ht="12" customHeight="1" thickBot="1">
      <c r="A6" s="37" t="s">
        <v>4</v>
      </c>
      <c r="B6" s="38" t="s">
        <v>161</v>
      </c>
      <c r="C6" s="39">
        <f>SUM(C7:C12)</f>
        <v>229336</v>
      </c>
    </row>
    <row r="7" spans="1:3" s="2" customFormat="1" ht="12" customHeight="1">
      <c r="A7" s="22" t="s">
        <v>105</v>
      </c>
      <c r="B7" s="10" t="s">
        <v>42</v>
      </c>
      <c r="C7" s="30">
        <v>154100</v>
      </c>
    </row>
    <row r="8" spans="1:3" s="2" customFormat="1" ht="12" customHeight="1">
      <c r="A8" s="22" t="s">
        <v>106</v>
      </c>
      <c r="B8" s="10" t="s">
        <v>73</v>
      </c>
      <c r="C8" s="30"/>
    </row>
    <row r="9" spans="1:3" s="2" customFormat="1" ht="12" customHeight="1">
      <c r="A9" s="22" t="s">
        <v>107</v>
      </c>
      <c r="B9" s="10" t="s">
        <v>43</v>
      </c>
      <c r="C9" s="30">
        <v>75236</v>
      </c>
    </row>
    <row r="10" spans="1:3" s="2" customFormat="1" ht="12" customHeight="1">
      <c r="A10" s="22" t="s">
        <v>108</v>
      </c>
      <c r="B10" s="10" t="s">
        <v>162</v>
      </c>
      <c r="C10" s="30"/>
    </row>
    <row r="11" spans="1:3" s="2" customFormat="1" ht="12" customHeight="1">
      <c r="A11" s="22" t="s">
        <v>109</v>
      </c>
      <c r="B11" s="10" t="s">
        <v>163</v>
      </c>
      <c r="C11" s="30"/>
    </row>
    <row r="12" spans="1:3" s="2" customFormat="1" ht="12" customHeight="1" thickBot="1">
      <c r="A12" s="22" t="s">
        <v>119</v>
      </c>
      <c r="B12" s="10" t="s">
        <v>164</v>
      </c>
      <c r="C12" s="30"/>
    </row>
    <row r="13" spans="1:3" s="2" customFormat="1" ht="12" customHeight="1" thickBot="1">
      <c r="A13" s="37" t="s">
        <v>5</v>
      </c>
      <c r="B13" s="38" t="s">
        <v>165</v>
      </c>
      <c r="C13" s="73">
        <f>SUM(C14:C21)</f>
        <v>23700</v>
      </c>
    </row>
    <row r="14" spans="1:3" s="2" customFormat="1" ht="12" customHeight="1">
      <c r="A14" s="26" t="s">
        <v>77</v>
      </c>
      <c r="B14" s="17" t="s">
        <v>170</v>
      </c>
      <c r="C14" s="34"/>
    </row>
    <row r="15" spans="1:3" s="2" customFormat="1" ht="12" customHeight="1">
      <c r="A15" s="22" t="s">
        <v>78</v>
      </c>
      <c r="B15" s="10" t="s">
        <v>171</v>
      </c>
      <c r="C15" s="30"/>
    </row>
    <row r="16" spans="1:3" s="2" customFormat="1" ht="12" customHeight="1">
      <c r="A16" s="22" t="s">
        <v>79</v>
      </c>
      <c r="B16" s="10" t="s">
        <v>172</v>
      </c>
      <c r="C16" s="30">
        <v>2771</v>
      </c>
    </row>
    <row r="17" spans="1:3" s="2" customFormat="1" ht="12" customHeight="1">
      <c r="A17" s="22" t="s">
        <v>80</v>
      </c>
      <c r="B17" s="10" t="s">
        <v>173</v>
      </c>
      <c r="C17" s="30">
        <v>9906</v>
      </c>
    </row>
    <row r="18" spans="1:3" s="2" customFormat="1" ht="12" customHeight="1">
      <c r="A18" s="21" t="s">
        <v>166</v>
      </c>
      <c r="B18" s="9" t="s">
        <v>174</v>
      </c>
      <c r="C18" s="29"/>
    </row>
    <row r="19" spans="1:3" s="2" customFormat="1" ht="12" customHeight="1">
      <c r="A19" s="22" t="s">
        <v>167</v>
      </c>
      <c r="B19" s="10" t="s">
        <v>175</v>
      </c>
      <c r="C19" s="30">
        <v>7139</v>
      </c>
    </row>
    <row r="20" spans="1:3" s="2" customFormat="1" ht="12" customHeight="1">
      <c r="A20" s="22" t="s">
        <v>168</v>
      </c>
      <c r="B20" s="10" t="s">
        <v>176</v>
      </c>
      <c r="C20" s="30">
        <v>400</v>
      </c>
    </row>
    <row r="21" spans="1:3" s="2" customFormat="1" ht="12" customHeight="1" thickBot="1">
      <c r="A21" s="23" t="s">
        <v>169</v>
      </c>
      <c r="B21" s="12" t="s">
        <v>177</v>
      </c>
      <c r="C21" s="31">
        <v>3484</v>
      </c>
    </row>
    <row r="22" spans="1:3" s="2" customFormat="1" ht="12" customHeight="1" thickBot="1">
      <c r="A22" s="37" t="s">
        <v>178</v>
      </c>
      <c r="B22" s="38" t="s">
        <v>180</v>
      </c>
      <c r="C22" s="192"/>
    </row>
    <row r="23" spans="1:3" s="2" customFormat="1" ht="12" customHeight="1" thickBot="1">
      <c r="A23" s="37" t="s">
        <v>7</v>
      </c>
      <c r="B23" s="38" t="s">
        <v>181</v>
      </c>
      <c r="C23" s="73">
        <f>SUM(C24:C31)</f>
        <v>345139</v>
      </c>
    </row>
    <row r="24" spans="1:3" s="2" customFormat="1" ht="12" customHeight="1">
      <c r="A24" s="24" t="s">
        <v>83</v>
      </c>
      <c r="B24" s="13" t="s">
        <v>187</v>
      </c>
      <c r="C24" s="32">
        <v>94916</v>
      </c>
    </row>
    <row r="25" spans="1:3" s="2" customFormat="1" ht="12" customHeight="1">
      <c r="A25" s="22" t="s">
        <v>84</v>
      </c>
      <c r="B25" s="10" t="s">
        <v>188</v>
      </c>
      <c r="C25" s="30">
        <v>7466</v>
      </c>
    </row>
    <row r="26" spans="1:3" s="2" customFormat="1" ht="12" customHeight="1">
      <c r="A26" s="22" t="s">
        <v>85</v>
      </c>
      <c r="B26" s="10" t="s">
        <v>189</v>
      </c>
      <c r="C26" s="30"/>
    </row>
    <row r="27" spans="1:3" s="2" customFormat="1" ht="12" customHeight="1">
      <c r="A27" s="25" t="s">
        <v>182</v>
      </c>
      <c r="B27" s="10" t="s">
        <v>88</v>
      </c>
      <c r="C27" s="33"/>
    </row>
    <row r="28" spans="1:3" s="2" customFormat="1" ht="12" customHeight="1">
      <c r="A28" s="25" t="s">
        <v>183</v>
      </c>
      <c r="B28" s="10" t="s">
        <v>190</v>
      </c>
      <c r="C28" s="33"/>
    </row>
    <row r="29" spans="1:3" s="2" customFormat="1" ht="12" customHeight="1">
      <c r="A29" s="22" t="s">
        <v>184</v>
      </c>
      <c r="B29" s="10" t="s">
        <v>191</v>
      </c>
      <c r="C29" s="30"/>
    </row>
    <row r="30" spans="1:3" s="2" customFormat="1" ht="12" customHeight="1">
      <c r="A30" s="22" t="s">
        <v>185</v>
      </c>
      <c r="B30" s="10" t="s">
        <v>192</v>
      </c>
      <c r="C30" s="66"/>
    </row>
    <row r="31" spans="1:3" s="2" customFormat="1" ht="12" customHeight="1" thickBot="1">
      <c r="A31" s="22" t="s">
        <v>186</v>
      </c>
      <c r="B31" s="10" t="s">
        <v>392</v>
      </c>
      <c r="C31" s="66">
        <v>242757</v>
      </c>
    </row>
    <row r="32" spans="1:3" s="2" customFormat="1" ht="12" customHeight="1" thickBot="1">
      <c r="A32" s="37" t="s">
        <v>8</v>
      </c>
      <c r="B32" s="38" t="s">
        <v>293</v>
      </c>
      <c r="C32" s="73">
        <f>+C33+C39</f>
        <v>43572</v>
      </c>
    </row>
    <row r="33" spans="1:3" s="2" customFormat="1" ht="12" customHeight="1">
      <c r="A33" s="24" t="s">
        <v>86</v>
      </c>
      <c r="B33" s="45" t="s">
        <v>196</v>
      </c>
      <c r="C33" s="235">
        <f>SUM(C34:C38)</f>
        <v>24584</v>
      </c>
    </row>
    <row r="34" spans="1:3" s="2" customFormat="1" ht="12" customHeight="1">
      <c r="A34" s="22" t="s">
        <v>89</v>
      </c>
      <c r="B34" s="43" t="s">
        <v>197</v>
      </c>
      <c r="C34" s="66">
        <v>3605</v>
      </c>
    </row>
    <row r="35" spans="1:3" s="2" customFormat="1" ht="12" customHeight="1">
      <c r="A35" s="22" t="s">
        <v>90</v>
      </c>
      <c r="B35" s="43" t="s">
        <v>198</v>
      </c>
      <c r="C35" s="66">
        <v>10000</v>
      </c>
    </row>
    <row r="36" spans="1:3" s="2" customFormat="1" ht="12" customHeight="1">
      <c r="A36" s="22" t="s">
        <v>91</v>
      </c>
      <c r="B36" s="43" t="s">
        <v>199</v>
      </c>
      <c r="C36" s="66">
        <v>544</v>
      </c>
    </row>
    <row r="37" spans="1:3" s="2" customFormat="1" ht="12" customHeight="1">
      <c r="A37" s="22" t="s">
        <v>92</v>
      </c>
      <c r="B37" s="43" t="s">
        <v>45</v>
      </c>
      <c r="C37" s="66">
        <v>10145</v>
      </c>
    </row>
    <row r="38" spans="1:3" s="2" customFormat="1" ht="12" customHeight="1">
      <c r="A38" s="22" t="s">
        <v>194</v>
      </c>
      <c r="B38" s="43" t="s">
        <v>200</v>
      </c>
      <c r="C38" s="66">
        <v>290</v>
      </c>
    </row>
    <row r="39" spans="1:3" s="2" customFormat="1" ht="12" customHeight="1">
      <c r="A39" s="22" t="s">
        <v>87</v>
      </c>
      <c r="B39" s="45" t="s">
        <v>201</v>
      </c>
      <c r="C39" s="214">
        <f>SUM(C40:C44)</f>
        <v>18988</v>
      </c>
    </row>
    <row r="40" spans="1:3" s="2" customFormat="1" ht="12" customHeight="1">
      <c r="A40" s="22" t="s">
        <v>95</v>
      </c>
      <c r="B40" s="43" t="s">
        <v>197</v>
      </c>
      <c r="C40" s="66"/>
    </row>
    <row r="41" spans="1:3" s="2" customFormat="1" ht="12" customHeight="1">
      <c r="A41" s="22" t="s">
        <v>96</v>
      </c>
      <c r="B41" s="43" t="s">
        <v>198</v>
      </c>
      <c r="C41" s="66">
        <v>7000</v>
      </c>
    </row>
    <row r="42" spans="1:3" s="2" customFormat="1" ht="12" customHeight="1">
      <c r="A42" s="22" t="s">
        <v>97</v>
      </c>
      <c r="B42" s="43" t="s">
        <v>199</v>
      </c>
      <c r="C42" s="66"/>
    </row>
    <row r="43" spans="1:3" s="2" customFormat="1" ht="12" customHeight="1">
      <c r="A43" s="22" t="s">
        <v>98</v>
      </c>
      <c r="B43" s="43" t="s">
        <v>45</v>
      </c>
      <c r="C43" s="66">
        <v>11988</v>
      </c>
    </row>
    <row r="44" spans="1:3" s="2" customFormat="1" ht="12" customHeight="1" thickBot="1">
      <c r="A44" s="25" t="s">
        <v>195</v>
      </c>
      <c r="B44" s="44" t="s">
        <v>368</v>
      </c>
      <c r="C44" s="129"/>
    </row>
    <row r="45" spans="1:3" s="2" customFormat="1" ht="12" customHeight="1" thickBot="1">
      <c r="A45" s="37" t="s">
        <v>202</v>
      </c>
      <c r="B45" s="38" t="s">
        <v>203</v>
      </c>
      <c r="C45" s="73">
        <f>SUM(C46:C48)</f>
        <v>0</v>
      </c>
    </row>
    <row r="46" spans="1:3" s="2" customFormat="1" ht="12" customHeight="1">
      <c r="A46" s="24" t="s">
        <v>93</v>
      </c>
      <c r="B46" s="13" t="s">
        <v>205</v>
      </c>
      <c r="C46" s="32"/>
    </row>
    <row r="47" spans="1:3" s="2" customFormat="1" ht="12" customHeight="1">
      <c r="A47" s="21" t="s">
        <v>94</v>
      </c>
      <c r="B47" s="10" t="s">
        <v>206</v>
      </c>
      <c r="C47" s="29"/>
    </row>
    <row r="48" spans="1:3" s="2" customFormat="1" ht="12" customHeight="1" thickBot="1">
      <c r="A48" s="25" t="s">
        <v>204</v>
      </c>
      <c r="B48" s="15" t="s">
        <v>142</v>
      </c>
      <c r="C48" s="33"/>
    </row>
    <row r="49" spans="1:3" s="2" customFormat="1" ht="12" customHeight="1" thickBot="1">
      <c r="A49" s="37" t="s">
        <v>10</v>
      </c>
      <c r="B49" s="38" t="s">
        <v>207</v>
      </c>
      <c r="C49" s="73">
        <f>+C50+C51</f>
        <v>0</v>
      </c>
    </row>
    <row r="50" spans="1:3" s="2" customFormat="1" ht="12" customHeight="1">
      <c r="A50" s="24" t="s">
        <v>208</v>
      </c>
      <c r="B50" s="10" t="s">
        <v>129</v>
      </c>
      <c r="C50" s="358"/>
    </row>
    <row r="51" spans="1:3" s="2" customFormat="1" ht="12" customHeight="1" thickBot="1">
      <c r="A51" s="21" t="s">
        <v>209</v>
      </c>
      <c r="B51" s="10" t="s">
        <v>130</v>
      </c>
      <c r="C51" s="67"/>
    </row>
    <row r="52" spans="1:5" s="2" customFormat="1" ht="17.25" customHeight="1" thickBot="1">
      <c r="A52" s="37" t="s">
        <v>210</v>
      </c>
      <c r="B52" s="38" t="s">
        <v>211</v>
      </c>
      <c r="C52" s="162"/>
      <c r="E52" s="74"/>
    </row>
    <row r="53" spans="1:3" s="2" customFormat="1" ht="12" customHeight="1" thickBot="1">
      <c r="A53" s="37" t="s">
        <v>12</v>
      </c>
      <c r="B53" s="42" t="s">
        <v>212</v>
      </c>
      <c r="C53" s="75">
        <f>+C5+C23+C32+C45+C49+C52</f>
        <v>641747</v>
      </c>
    </row>
    <row r="54" spans="1:3" s="2" customFormat="1" ht="12" customHeight="1" thickBot="1">
      <c r="A54" s="134" t="s">
        <v>13</v>
      </c>
      <c r="B54" s="136" t="s">
        <v>384</v>
      </c>
      <c r="C54" s="92">
        <f>SUM(C55:C56)</f>
        <v>30000</v>
      </c>
    </row>
    <row r="55" spans="1:3" s="2" customFormat="1" ht="12" customHeight="1">
      <c r="A55" s="193" t="s">
        <v>133</v>
      </c>
      <c r="B55" s="194" t="s">
        <v>214</v>
      </c>
      <c r="C55" s="191">
        <v>30000</v>
      </c>
    </row>
    <row r="56" spans="1:3" s="2" customFormat="1" ht="12" customHeight="1" thickBot="1">
      <c r="A56" s="195" t="s">
        <v>134</v>
      </c>
      <c r="B56" s="196" t="s">
        <v>215</v>
      </c>
      <c r="C56" s="197"/>
    </row>
    <row r="57" spans="1:3" s="2" customFormat="1" ht="12" customHeight="1" thickBot="1">
      <c r="A57" s="134" t="s">
        <v>14</v>
      </c>
      <c r="B57" s="136" t="s">
        <v>216</v>
      </c>
      <c r="C57" s="92">
        <f>SUM(C58,C65)</f>
        <v>0</v>
      </c>
    </row>
    <row r="58" spans="1:3" s="2" customFormat="1" ht="12" customHeight="1">
      <c r="A58" s="26" t="s">
        <v>217</v>
      </c>
      <c r="B58" s="45" t="s">
        <v>233</v>
      </c>
      <c r="C58" s="216">
        <f>SUM(C59:C64)</f>
        <v>0</v>
      </c>
    </row>
    <row r="59" spans="1:3" s="2" customFormat="1" ht="12" customHeight="1">
      <c r="A59" s="24" t="s">
        <v>232</v>
      </c>
      <c r="B59" s="137" t="s">
        <v>234</v>
      </c>
      <c r="C59" s="66"/>
    </row>
    <row r="60" spans="1:3" s="2" customFormat="1" ht="12" customHeight="1">
      <c r="A60" s="24" t="s">
        <v>218</v>
      </c>
      <c r="B60" s="137" t="s">
        <v>235</v>
      </c>
      <c r="C60" s="66"/>
    </row>
    <row r="61" spans="1:3" s="2" customFormat="1" ht="12" customHeight="1">
      <c r="A61" s="24" t="s">
        <v>219</v>
      </c>
      <c r="B61" s="137" t="s">
        <v>236</v>
      </c>
      <c r="C61" s="67"/>
    </row>
    <row r="62" spans="1:3" s="2" customFormat="1" ht="12" customHeight="1">
      <c r="A62" s="24" t="s">
        <v>220</v>
      </c>
      <c r="B62" s="137" t="s">
        <v>237</v>
      </c>
      <c r="C62" s="129"/>
    </row>
    <row r="63" spans="1:3" s="2" customFormat="1" ht="12" customHeight="1">
      <c r="A63" s="24" t="s">
        <v>221</v>
      </c>
      <c r="B63" s="137" t="s">
        <v>238</v>
      </c>
      <c r="C63" s="129"/>
    </row>
    <row r="64" spans="1:3" s="2" customFormat="1" ht="12" customHeight="1">
      <c r="A64" s="24" t="s">
        <v>222</v>
      </c>
      <c r="B64" s="137" t="s">
        <v>240</v>
      </c>
      <c r="C64" s="129"/>
    </row>
    <row r="65" spans="1:3" s="2" customFormat="1" ht="12" customHeight="1">
      <c r="A65" s="24" t="s">
        <v>223</v>
      </c>
      <c r="B65" s="45" t="s">
        <v>241</v>
      </c>
      <c r="C65" s="215">
        <f>SUM(C66:C72)</f>
        <v>0</v>
      </c>
    </row>
    <row r="66" spans="1:3" s="2" customFormat="1" ht="12" customHeight="1">
      <c r="A66" s="24" t="s">
        <v>224</v>
      </c>
      <c r="B66" s="137" t="s">
        <v>234</v>
      </c>
      <c r="C66" s="66"/>
    </row>
    <row r="67" spans="1:3" s="2" customFormat="1" ht="12" customHeight="1">
      <c r="A67" s="24" t="s">
        <v>225</v>
      </c>
      <c r="B67" s="137" t="s">
        <v>143</v>
      </c>
      <c r="C67" s="66"/>
    </row>
    <row r="68" spans="1:3" s="2" customFormat="1" ht="12" customHeight="1">
      <c r="A68" s="24" t="s">
        <v>226</v>
      </c>
      <c r="B68" s="137" t="s">
        <v>144</v>
      </c>
      <c r="C68" s="67"/>
    </row>
    <row r="69" spans="1:3" s="2" customFormat="1" ht="12" customHeight="1">
      <c r="A69" s="24" t="s">
        <v>227</v>
      </c>
      <c r="B69" s="137" t="s">
        <v>236</v>
      </c>
      <c r="C69" s="66"/>
    </row>
    <row r="70" spans="1:3" s="2" customFormat="1" ht="12" customHeight="1">
      <c r="A70" s="21" t="s">
        <v>228</v>
      </c>
      <c r="B70" s="44" t="s">
        <v>242</v>
      </c>
      <c r="C70" s="29"/>
    </row>
    <row r="71" spans="1:3" s="2" customFormat="1" ht="12" customHeight="1">
      <c r="A71" s="22" t="s">
        <v>229</v>
      </c>
      <c r="B71" s="44" t="s">
        <v>238</v>
      </c>
      <c r="C71" s="30"/>
    </row>
    <row r="72" spans="1:3" s="2" customFormat="1" ht="12" customHeight="1" thickBot="1">
      <c r="A72" s="27" t="s">
        <v>230</v>
      </c>
      <c r="B72" s="143" t="s">
        <v>243</v>
      </c>
      <c r="C72" s="28"/>
    </row>
    <row r="73" spans="1:4" s="2" customFormat="1" ht="15" customHeight="1" thickBot="1">
      <c r="A73" s="37" t="s">
        <v>15</v>
      </c>
      <c r="B73" s="58" t="s">
        <v>231</v>
      </c>
      <c r="C73" s="73">
        <f>+C53+C54+C57</f>
        <v>671747</v>
      </c>
      <c r="D73" s="164"/>
    </row>
    <row r="74" spans="1:3" s="2" customFormat="1" ht="22.5" customHeight="1">
      <c r="A74" s="377"/>
      <c r="B74" s="377"/>
      <c r="C74" s="377"/>
    </row>
    <row r="75" spans="1:3" s="2" customFormat="1" ht="12.75" customHeight="1">
      <c r="A75" s="7"/>
      <c r="B75" s="8"/>
      <c r="C75" s="1"/>
    </row>
    <row r="76" spans="1:3" ht="16.5" customHeight="1">
      <c r="A76" s="381" t="s">
        <v>30</v>
      </c>
      <c r="B76" s="381"/>
      <c r="C76" s="381"/>
    </row>
    <row r="77" spans="1:3" ht="16.5" customHeight="1" thickBot="1">
      <c r="A77" s="378" t="s">
        <v>138</v>
      </c>
      <c r="B77" s="378"/>
      <c r="C77" s="189"/>
    </row>
    <row r="78" spans="1:3" ht="37.5" customHeight="1" thickBot="1">
      <c r="A78" s="46" t="s">
        <v>1</v>
      </c>
      <c r="B78" s="47" t="s">
        <v>31</v>
      </c>
      <c r="C78" s="70" t="s">
        <v>159</v>
      </c>
    </row>
    <row r="79" spans="1:3" s="71" customFormat="1" ht="12" customHeight="1" thickBot="1">
      <c r="A79" s="60">
        <v>1</v>
      </c>
      <c r="B79" s="61">
        <v>2</v>
      </c>
      <c r="C79" s="62">
        <v>3</v>
      </c>
    </row>
    <row r="80" spans="1:3" ht="12" customHeight="1" thickBot="1">
      <c r="A80" s="40" t="s">
        <v>3</v>
      </c>
      <c r="B80" s="57" t="s">
        <v>244</v>
      </c>
      <c r="C80" s="76">
        <f>SUM(C81:C85)</f>
        <v>605467</v>
      </c>
    </row>
    <row r="81" spans="1:3" ht="12" customHeight="1">
      <c r="A81" s="26" t="s">
        <v>99</v>
      </c>
      <c r="B81" s="17" t="s">
        <v>32</v>
      </c>
      <c r="C81" s="18">
        <v>160067</v>
      </c>
    </row>
    <row r="82" spans="1:3" ht="12" customHeight="1">
      <c r="A82" s="22" t="s">
        <v>100</v>
      </c>
      <c r="B82" s="10" t="s">
        <v>245</v>
      </c>
      <c r="C82" s="11">
        <v>40769</v>
      </c>
    </row>
    <row r="83" spans="1:3" ht="12" customHeight="1">
      <c r="A83" s="22" t="s">
        <v>101</v>
      </c>
      <c r="B83" s="10" t="s">
        <v>128</v>
      </c>
      <c r="C83" s="16">
        <v>120717</v>
      </c>
    </row>
    <row r="84" spans="1:3" ht="12" customHeight="1">
      <c r="A84" s="22" t="s">
        <v>102</v>
      </c>
      <c r="B84" s="19" t="s">
        <v>246</v>
      </c>
      <c r="C84" s="16">
        <v>23430</v>
      </c>
    </row>
    <row r="85" spans="1:3" ht="12" customHeight="1">
      <c r="A85" s="22" t="s">
        <v>114</v>
      </c>
      <c r="B85" s="35" t="s">
        <v>247</v>
      </c>
      <c r="C85" s="16">
        <f>C89:D89+C90:D90+C92:D92+C93</f>
        <v>260484</v>
      </c>
    </row>
    <row r="86" spans="1:3" ht="12" customHeight="1">
      <c r="A86" s="22" t="s">
        <v>103</v>
      </c>
      <c r="B86" s="10" t="s">
        <v>298</v>
      </c>
      <c r="C86" s="16"/>
    </row>
    <row r="87" spans="1:3" ht="12" customHeight="1">
      <c r="A87" s="22" t="s">
        <v>104</v>
      </c>
      <c r="B87" s="198" t="s">
        <v>299</v>
      </c>
      <c r="C87" s="16"/>
    </row>
    <row r="88" spans="1:3" ht="12" customHeight="1">
      <c r="A88" s="22" t="s">
        <v>115</v>
      </c>
      <c r="B88" s="198" t="s">
        <v>300</v>
      </c>
      <c r="C88" s="16"/>
    </row>
    <row r="89" spans="1:3" ht="12" customHeight="1">
      <c r="A89" s="22" t="s">
        <v>116</v>
      </c>
      <c r="B89" s="199" t="s">
        <v>301</v>
      </c>
      <c r="C89" s="16">
        <v>5527</v>
      </c>
    </row>
    <row r="90" spans="1:3" ht="12" customHeight="1">
      <c r="A90" s="22" t="s">
        <v>117</v>
      </c>
      <c r="B90" s="199" t="s">
        <v>302</v>
      </c>
      <c r="C90" s="16">
        <v>11500</v>
      </c>
    </row>
    <row r="91" spans="1:3" ht="12" customHeight="1">
      <c r="A91" s="21" t="s">
        <v>118</v>
      </c>
      <c r="B91" s="200" t="s">
        <v>303</v>
      </c>
      <c r="C91" s="16"/>
    </row>
    <row r="92" spans="1:3" ht="12" customHeight="1">
      <c r="A92" s="22" t="s">
        <v>120</v>
      </c>
      <c r="B92" s="200" t="s">
        <v>304</v>
      </c>
      <c r="C92" s="16">
        <v>700</v>
      </c>
    </row>
    <row r="93" spans="1:3" ht="12" customHeight="1" thickBot="1">
      <c r="A93" s="27" t="s">
        <v>248</v>
      </c>
      <c r="B93" s="201" t="s">
        <v>393</v>
      </c>
      <c r="C93" s="36">
        <v>242757</v>
      </c>
    </row>
    <row r="94" spans="1:3" ht="12" customHeight="1" thickBot="1">
      <c r="A94" s="37" t="s">
        <v>4</v>
      </c>
      <c r="B94" s="56" t="s">
        <v>249</v>
      </c>
      <c r="C94" s="77">
        <f>SUM(C95:C101)</f>
        <v>31107</v>
      </c>
    </row>
    <row r="95" spans="1:3" ht="12" customHeight="1">
      <c r="A95" s="24" t="s">
        <v>105</v>
      </c>
      <c r="B95" s="10" t="s">
        <v>250</v>
      </c>
      <c r="C95" s="14">
        <v>10132</v>
      </c>
    </row>
    <row r="96" spans="1:3" ht="12" customHeight="1">
      <c r="A96" s="24" t="s">
        <v>106</v>
      </c>
      <c r="B96" s="10" t="s">
        <v>251</v>
      </c>
      <c r="C96" s="11">
        <v>3000</v>
      </c>
    </row>
    <row r="97" spans="1:3" ht="12" customHeight="1">
      <c r="A97" s="24" t="s">
        <v>107</v>
      </c>
      <c r="B97" s="10" t="s">
        <v>252</v>
      </c>
      <c r="C97" s="11"/>
    </row>
    <row r="98" spans="1:3" ht="12" customHeight="1">
      <c r="A98" s="24" t="s">
        <v>108</v>
      </c>
      <c r="B98" s="10" t="s">
        <v>253</v>
      </c>
      <c r="C98" s="11"/>
    </row>
    <row r="99" spans="1:3" ht="12" customHeight="1">
      <c r="A99" s="24" t="s">
        <v>109</v>
      </c>
      <c r="B99" s="10" t="s">
        <v>258</v>
      </c>
      <c r="C99" s="11">
        <v>4523</v>
      </c>
    </row>
    <row r="100" spans="1:3" ht="24" customHeight="1">
      <c r="A100" s="24" t="s">
        <v>119</v>
      </c>
      <c r="B100" s="10" t="s">
        <v>259</v>
      </c>
      <c r="C100" s="11">
        <v>2452</v>
      </c>
    </row>
    <row r="101" spans="1:3" ht="12" customHeight="1">
      <c r="A101" s="24" t="s">
        <v>125</v>
      </c>
      <c r="B101" s="10" t="s">
        <v>260</v>
      </c>
      <c r="C101" s="11">
        <v>11000</v>
      </c>
    </row>
    <row r="102" spans="1:3" ht="12" customHeight="1">
      <c r="A102" s="24" t="s">
        <v>254</v>
      </c>
      <c r="B102" s="10" t="s">
        <v>294</v>
      </c>
      <c r="C102" s="11">
        <v>11000</v>
      </c>
    </row>
    <row r="103" spans="1:3" ht="12" customHeight="1">
      <c r="A103" s="24" t="s">
        <v>255</v>
      </c>
      <c r="B103" s="198" t="s">
        <v>295</v>
      </c>
      <c r="C103" s="11"/>
    </row>
    <row r="104" spans="1:3" ht="12" customHeight="1">
      <c r="A104" s="21" t="s">
        <v>256</v>
      </c>
      <c r="B104" s="198" t="s">
        <v>296</v>
      </c>
      <c r="C104" s="16">
        <v>11000</v>
      </c>
    </row>
    <row r="105" spans="1:3" ht="12" customHeight="1" thickBot="1">
      <c r="A105" s="25" t="s">
        <v>257</v>
      </c>
      <c r="B105" s="198" t="s">
        <v>297</v>
      </c>
      <c r="C105" s="16"/>
    </row>
    <row r="106" spans="1:3" ht="12" customHeight="1" thickBot="1">
      <c r="A106" s="37" t="s">
        <v>5</v>
      </c>
      <c r="B106" s="56" t="s">
        <v>261</v>
      </c>
      <c r="C106" s="236"/>
    </row>
    <row r="107" spans="1:3" ht="12" customHeight="1" thickBot="1">
      <c r="A107" s="37" t="s">
        <v>6</v>
      </c>
      <c r="B107" s="56" t="s">
        <v>262</v>
      </c>
      <c r="C107" s="77">
        <f>SUM(C108:C109)</f>
        <v>31840</v>
      </c>
    </row>
    <row r="108" spans="1:3" ht="12" customHeight="1">
      <c r="A108" s="24" t="s">
        <v>81</v>
      </c>
      <c r="B108" s="13" t="s">
        <v>48</v>
      </c>
      <c r="C108" s="14">
        <v>1840</v>
      </c>
    </row>
    <row r="109" spans="1:3" ht="12" customHeight="1" thickBot="1">
      <c r="A109" s="22" t="s">
        <v>82</v>
      </c>
      <c r="B109" s="10" t="s">
        <v>49</v>
      </c>
      <c r="C109" s="11">
        <v>30000</v>
      </c>
    </row>
    <row r="110" spans="1:3" ht="12" customHeight="1" thickBot="1">
      <c r="A110" s="37" t="s">
        <v>7</v>
      </c>
      <c r="B110" s="135" t="s">
        <v>145</v>
      </c>
      <c r="C110" s="77">
        <f>+C80+C94+C106+C107</f>
        <v>668414</v>
      </c>
    </row>
    <row r="111" spans="1:3" ht="12" customHeight="1" thickBot="1">
      <c r="A111" s="37" t="s">
        <v>8</v>
      </c>
      <c r="B111" s="56" t="s">
        <v>263</v>
      </c>
      <c r="C111" s="77">
        <f>SUM(C112,C121)</f>
        <v>3333</v>
      </c>
    </row>
    <row r="112" spans="1:3" ht="12" customHeight="1">
      <c r="A112" s="24" t="s">
        <v>86</v>
      </c>
      <c r="B112" s="45" t="s">
        <v>270</v>
      </c>
      <c r="C112" s="237">
        <f>SUM(C113:C120)</f>
        <v>0</v>
      </c>
    </row>
    <row r="113" spans="1:3" ht="12" customHeight="1">
      <c r="A113" s="24" t="s">
        <v>89</v>
      </c>
      <c r="B113" s="137" t="s">
        <v>271</v>
      </c>
      <c r="C113" s="11"/>
    </row>
    <row r="114" spans="1:3" ht="12" customHeight="1">
      <c r="A114" s="24" t="s">
        <v>90</v>
      </c>
      <c r="B114" s="137" t="s">
        <v>272</v>
      </c>
      <c r="C114" s="11"/>
    </row>
    <row r="115" spans="1:3" ht="12" customHeight="1">
      <c r="A115" s="24" t="s">
        <v>91</v>
      </c>
      <c r="B115" s="137" t="s">
        <v>147</v>
      </c>
      <c r="C115" s="11"/>
    </row>
    <row r="116" spans="1:3" ht="12" customHeight="1">
      <c r="A116" s="24" t="s">
        <v>92</v>
      </c>
      <c r="B116" s="137" t="s">
        <v>148</v>
      </c>
      <c r="C116" s="11"/>
    </row>
    <row r="117" spans="1:3" ht="12" customHeight="1">
      <c r="A117" s="24" t="s">
        <v>194</v>
      </c>
      <c r="B117" s="137" t="s">
        <v>273</v>
      </c>
      <c r="C117" s="11"/>
    </row>
    <row r="118" spans="1:3" ht="12" customHeight="1">
      <c r="A118" s="24" t="s">
        <v>264</v>
      </c>
      <c r="B118" s="137" t="s">
        <v>274</v>
      </c>
      <c r="C118" s="11"/>
    </row>
    <row r="119" spans="1:3" ht="12" customHeight="1">
      <c r="A119" s="24" t="s">
        <v>265</v>
      </c>
      <c r="B119" s="137" t="s">
        <v>275</v>
      </c>
      <c r="C119" s="11"/>
    </row>
    <row r="120" spans="1:3" ht="12" customHeight="1">
      <c r="A120" s="24" t="s">
        <v>266</v>
      </c>
      <c r="B120" s="137" t="s">
        <v>127</v>
      </c>
      <c r="C120" s="11"/>
    </row>
    <row r="121" spans="1:3" ht="12" customHeight="1">
      <c r="A121" s="24" t="s">
        <v>87</v>
      </c>
      <c r="B121" s="45" t="s">
        <v>276</v>
      </c>
      <c r="C121" s="237">
        <f>SUM(C122:C129)</f>
        <v>3333</v>
      </c>
    </row>
    <row r="122" spans="1:3" ht="12" customHeight="1">
      <c r="A122" s="24" t="s">
        <v>95</v>
      </c>
      <c r="B122" s="137" t="s">
        <v>271</v>
      </c>
      <c r="C122" s="11"/>
    </row>
    <row r="123" spans="1:3" ht="12" customHeight="1">
      <c r="A123" s="24" t="s">
        <v>96</v>
      </c>
      <c r="B123" s="137" t="s">
        <v>277</v>
      </c>
      <c r="C123" s="11"/>
    </row>
    <row r="124" spans="1:3" ht="12" customHeight="1">
      <c r="A124" s="24" t="s">
        <v>97</v>
      </c>
      <c r="B124" s="137" t="s">
        <v>147</v>
      </c>
      <c r="C124" s="11"/>
    </row>
    <row r="125" spans="1:3" ht="12" customHeight="1">
      <c r="A125" s="24" t="s">
        <v>98</v>
      </c>
      <c r="B125" s="137" t="s">
        <v>148</v>
      </c>
      <c r="C125" s="144">
        <v>3333</v>
      </c>
    </row>
    <row r="126" spans="1:3" ht="12" customHeight="1">
      <c r="A126" s="24" t="s">
        <v>195</v>
      </c>
      <c r="B126" s="137" t="s">
        <v>273</v>
      </c>
      <c r="C126" s="11"/>
    </row>
    <row r="127" spans="1:3" ht="12" customHeight="1">
      <c r="A127" s="24" t="s">
        <v>267</v>
      </c>
      <c r="B127" s="137" t="s">
        <v>278</v>
      </c>
      <c r="C127" s="16"/>
    </row>
    <row r="128" spans="1:3" ht="12" customHeight="1">
      <c r="A128" s="24" t="s">
        <v>268</v>
      </c>
      <c r="B128" s="137" t="s">
        <v>275</v>
      </c>
      <c r="C128" s="16"/>
    </row>
    <row r="129" spans="1:3" ht="12" customHeight="1" thickBot="1">
      <c r="A129" s="24" t="s">
        <v>269</v>
      </c>
      <c r="B129" s="137" t="s">
        <v>279</v>
      </c>
      <c r="C129" s="165"/>
    </row>
    <row r="130" spans="1:9" ht="15" customHeight="1" thickBot="1">
      <c r="A130" s="37" t="s">
        <v>9</v>
      </c>
      <c r="B130" s="59" t="s">
        <v>146</v>
      </c>
      <c r="C130" s="77">
        <f>SUM(C110,C111)</f>
        <v>671747</v>
      </c>
      <c r="F130" s="74"/>
      <c r="G130" s="145"/>
      <c r="H130" s="145"/>
      <c r="I130" s="145"/>
    </row>
    <row r="131" spans="1:3" s="2" customFormat="1" ht="12.75" customHeight="1">
      <c r="A131" s="377"/>
      <c r="B131" s="377"/>
      <c r="C131" s="377"/>
    </row>
    <row r="133" spans="1:3" ht="15.75">
      <c r="A133" s="379" t="s">
        <v>149</v>
      </c>
      <c r="B133" s="379"/>
      <c r="C133" s="379"/>
    </row>
    <row r="134" spans="1:2" ht="16.5" thickBot="1">
      <c r="A134" s="378" t="s">
        <v>139</v>
      </c>
      <c r="B134" s="378"/>
    </row>
    <row r="135" spans="1:4" ht="23.25" customHeight="1" thickBot="1">
      <c r="A135" s="37">
        <v>1</v>
      </c>
      <c r="B135" s="56" t="s">
        <v>280</v>
      </c>
      <c r="C135" s="163">
        <f>+C53-C110</f>
        <v>-26667</v>
      </c>
      <c r="D135" s="166"/>
    </row>
    <row r="136" ht="15.75">
      <c r="C136" s="153"/>
    </row>
    <row r="137" spans="1:3" ht="33" customHeight="1">
      <c r="A137" s="380" t="s">
        <v>281</v>
      </c>
      <c r="B137" s="380"/>
      <c r="C137" s="380"/>
    </row>
    <row r="138" spans="1:2" ht="16.5" thickBot="1">
      <c r="A138" s="378" t="s">
        <v>140</v>
      </c>
      <c r="B138" s="378"/>
    </row>
    <row r="139" spans="1:3" ht="12" customHeight="1" thickBot="1">
      <c r="A139" s="37" t="s">
        <v>3</v>
      </c>
      <c r="B139" s="56" t="s">
        <v>282</v>
      </c>
      <c r="C139" s="156">
        <f>C140-C143</f>
        <v>-3333</v>
      </c>
    </row>
    <row r="140" spans="1:3" ht="12.75" customHeight="1">
      <c r="A140" s="26" t="s">
        <v>99</v>
      </c>
      <c r="B140" s="17" t="s">
        <v>283</v>
      </c>
      <c r="C140" s="205">
        <f>+C57</f>
        <v>0</v>
      </c>
    </row>
    <row r="141" spans="1:3" ht="12.75" customHeight="1">
      <c r="A141" s="21" t="s">
        <v>284</v>
      </c>
      <c r="B141" s="9" t="s">
        <v>290</v>
      </c>
      <c r="C141" s="207">
        <f>+C58</f>
        <v>0</v>
      </c>
    </row>
    <row r="142" spans="1:3" ht="12.75" customHeight="1">
      <c r="A142" s="21" t="s">
        <v>285</v>
      </c>
      <c r="B142" s="202" t="s">
        <v>286</v>
      </c>
      <c r="C142" s="203">
        <f>+C65</f>
        <v>0</v>
      </c>
    </row>
    <row r="143" spans="1:3" ht="12.75" customHeight="1">
      <c r="A143" s="25" t="s">
        <v>100</v>
      </c>
      <c r="B143" s="20" t="s">
        <v>287</v>
      </c>
      <c r="C143" s="204">
        <f>+C111</f>
        <v>3333</v>
      </c>
    </row>
    <row r="144" spans="1:3" ht="12.75" customHeight="1">
      <c r="A144" s="22" t="s">
        <v>288</v>
      </c>
      <c r="B144" s="10" t="s">
        <v>291</v>
      </c>
      <c r="C144" s="204">
        <f>+C112</f>
        <v>0</v>
      </c>
    </row>
    <row r="145" spans="1:3" ht="12.75" customHeight="1" thickBot="1">
      <c r="A145" s="27" t="s">
        <v>289</v>
      </c>
      <c r="B145" s="206" t="s">
        <v>292</v>
      </c>
      <c r="C145" s="155">
        <f>+C121</f>
        <v>3333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 1. melléklet a 4./2012. (II.9.)
önkormányzati rendelethez
Gönyű Önkormányzat
 2012. ÉVI KÖLTSÉGVETÉSÉNEK MÉRLEGE&amp;10
&amp;R1. melléklet a 7/2012.(III.7.) önkormányzati rendelethez
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zoomScaleSheetLayoutView="100" workbookViewId="0" topLeftCell="C1">
      <selection activeCell="D2" sqref="D2"/>
    </sheetView>
  </sheetViews>
  <sheetFormatPr defaultColWidth="9.00390625" defaultRowHeight="12.75"/>
  <cols>
    <col min="1" max="1" width="6.875" style="80" customWidth="1"/>
    <col min="2" max="2" width="52.50390625" style="81" customWidth="1"/>
    <col min="3" max="3" width="16.625" style="80" customWidth="1"/>
    <col min="4" max="4" width="52.50390625" style="80" customWidth="1"/>
    <col min="5" max="5" width="16.625" style="80" customWidth="1"/>
    <col min="6" max="16384" width="9.375" style="80" customWidth="1"/>
  </cols>
  <sheetData>
    <row r="1" spans="2:6" ht="39.75" customHeight="1">
      <c r="B1" s="78" t="s">
        <v>396</v>
      </c>
      <c r="C1" s="79"/>
      <c r="D1" s="79"/>
      <c r="E1" s="79"/>
      <c r="F1" s="384" t="s">
        <v>400</v>
      </c>
    </row>
    <row r="2" spans="5:6" ht="14.25" thickBot="1">
      <c r="E2" s="82" t="s">
        <v>54</v>
      </c>
      <c r="F2" s="384"/>
    </row>
    <row r="3" spans="1:6" ht="18" customHeight="1" thickBot="1">
      <c r="A3" s="382" t="s">
        <v>59</v>
      </c>
      <c r="B3" s="83" t="s">
        <v>40</v>
      </c>
      <c r="C3" s="84"/>
      <c r="D3" s="83" t="s">
        <v>46</v>
      </c>
      <c r="E3" s="85"/>
      <c r="F3" s="384"/>
    </row>
    <row r="4" spans="1:6" s="88" customFormat="1" ht="35.25" customHeight="1" thickBot="1">
      <c r="A4" s="383"/>
      <c r="B4" s="86" t="s">
        <v>55</v>
      </c>
      <c r="C4" s="87" t="s">
        <v>159</v>
      </c>
      <c r="D4" s="86" t="s">
        <v>55</v>
      </c>
      <c r="E4" s="355" t="s">
        <v>159</v>
      </c>
      <c r="F4" s="384"/>
    </row>
    <row r="5" spans="1:6" s="148" customFormat="1" ht="12" customHeight="1" thickBot="1">
      <c r="A5" s="149">
        <v>1</v>
      </c>
      <c r="B5" s="150">
        <v>2</v>
      </c>
      <c r="C5" s="151" t="s">
        <v>5</v>
      </c>
      <c r="D5" s="150" t="s">
        <v>6</v>
      </c>
      <c r="E5" s="152" t="s">
        <v>7</v>
      </c>
      <c r="F5" s="384"/>
    </row>
    <row r="6" spans="1:6" ht="12.75" customHeight="1">
      <c r="A6" s="138" t="s">
        <v>3</v>
      </c>
      <c r="B6" s="131" t="s">
        <v>306</v>
      </c>
      <c r="C6" s="53">
        <v>253036</v>
      </c>
      <c r="D6" s="131" t="s">
        <v>56</v>
      </c>
      <c r="E6" s="52">
        <v>160067</v>
      </c>
      <c r="F6" s="384"/>
    </row>
    <row r="7" spans="1:6" ht="12.75" customHeight="1">
      <c r="A7" s="139" t="s">
        <v>4</v>
      </c>
      <c r="B7" s="90" t="s">
        <v>206</v>
      </c>
      <c r="C7" s="54"/>
      <c r="D7" s="90" t="s">
        <v>57</v>
      </c>
      <c r="E7" s="48">
        <v>40769</v>
      </c>
      <c r="F7" s="384"/>
    </row>
    <row r="8" spans="1:6" ht="12.75" customHeight="1">
      <c r="A8" s="139" t="s">
        <v>5</v>
      </c>
      <c r="B8" s="90" t="s">
        <v>179</v>
      </c>
      <c r="C8" s="54"/>
      <c r="D8" s="90" t="s">
        <v>58</v>
      </c>
      <c r="E8" s="48">
        <v>120717</v>
      </c>
      <c r="F8" s="384"/>
    </row>
    <row r="9" spans="1:6" ht="12.75" customHeight="1">
      <c r="A9" s="139" t="s">
        <v>6</v>
      </c>
      <c r="B9" s="132" t="s">
        <v>75</v>
      </c>
      <c r="C9" s="54">
        <v>102382</v>
      </c>
      <c r="D9" s="90" t="s">
        <v>247</v>
      </c>
      <c r="E9" s="48">
        <v>17727</v>
      </c>
      <c r="F9" s="384"/>
    </row>
    <row r="10" spans="1:6" ht="12.75" customHeight="1">
      <c r="A10" s="139" t="s">
        <v>7</v>
      </c>
      <c r="B10" s="90" t="s">
        <v>113</v>
      </c>
      <c r="C10" s="54">
        <v>14439</v>
      </c>
      <c r="D10" s="90" t="s">
        <v>34</v>
      </c>
      <c r="E10" s="48">
        <v>840</v>
      </c>
      <c r="F10" s="384"/>
    </row>
    <row r="11" spans="1:6" ht="12.75" customHeight="1">
      <c r="A11" s="139" t="s">
        <v>8</v>
      </c>
      <c r="B11" s="90" t="s">
        <v>45</v>
      </c>
      <c r="C11" s="89">
        <v>10145</v>
      </c>
      <c r="D11" s="90" t="s">
        <v>246</v>
      </c>
      <c r="E11" s="48">
        <v>23430</v>
      </c>
      <c r="F11" s="384"/>
    </row>
    <row r="12" spans="1:6" ht="12.75" customHeight="1">
      <c r="A12" s="139" t="s">
        <v>9</v>
      </c>
      <c r="B12" s="90" t="s">
        <v>394</v>
      </c>
      <c r="C12" s="54">
        <v>242757</v>
      </c>
      <c r="D12" s="90" t="s">
        <v>394</v>
      </c>
      <c r="E12" s="48"/>
      <c r="F12" s="384"/>
    </row>
    <row r="13" spans="1:6" ht="12.75" customHeight="1">
      <c r="A13" s="139" t="s">
        <v>10</v>
      </c>
      <c r="B13" s="90" t="s">
        <v>156</v>
      </c>
      <c r="C13" s="54"/>
      <c r="D13" s="90"/>
      <c r="E13" s="48"/>
      <c r="F13" s="384"/>
    </row>
    <row r="14" spans="1:6" ht="12.75" customHeight="1">
      <c r="A14" s="139" t="s">
        <v>11</v>
      </c>
      <c r="B14" s="356"/>
      <c r="C14" s="89"/>
      <c r="D14" s="90"/>
      <c r="E14" s="48"/>
      <c r="F14" s="384"/>
    </row>
    <row r="15" spans="1:6" ht="12.75" customHeight="1">
      <c r="A15" s="139" t="s">
        <v>12</v>
      </c>
      <c r="B15" s="90"/>
      <c r="C15" s="54"/>
      <c r="D15" s="90"/>
      <c r="E15" s="48"/>
      <c r="F15" s="384"/>
    </row>
    <row r="16" spans="1:6" ht="12.75" customHeight="1">
      <c r="A16" s="139" t="s">
        <v>13</v>
      </c>
      <c r="B16" s="90"/>
      <c r="C16" s="54"/>
      <c r="D16" s="90"/>
      <c r="E16" s="48"/>
      <c r="F16" s="384"/>
    </row>
    <row r="17" spans="1:6" ht="12.75" customHeight="1" thickBot="1">
      <c r="A17" s="139" t="s">
        <v>14</v>
      </c>
      <c r="B17" s="94"/>
      <c r="C17" s="55"/>
      <c r="D17" s="90"/>
      <c r="E17" s="51"/>
      <c r="F17" s="384"/>
    </row>
    <row r="18" spans="1:6" ht="15.75" customHeight="1" thickBot="1">
      <c r="A18" s="141" t="s">
        <v>15</v>
      </c>
      <c r="B18" s="142" t="s">
        <v>135</v>
      </c>
      <c r="C18" s="157">
        <f>SUM(C6:C17)</f>
        <v>622759</v>
      </c>
      <c r="D18" s="154" t="s">
        <v>136</v>
      </c>
      <c r="E18" s="159">
        <f>SUM(E6:E17)</f>
        <v>363550</v>
      </c>
      <c r="F18" s="384"/>
    </row>
    <row r="19" spans="1:6" ht="12.75" customHeight="1">
      <c r="A19" s="167" t="s">
        <v>16</v>
      </c>
      <c r="B19" s="168" t="s">
        <v>150</v>
      </c>
      <c r="C19" s="176">
        <v>30000</v>
      </c>
      <c r="D19" s="133" t="s">
        <v>271</v>
      </c>
      <c r="E19" s="180"/>
      <c r="F19" s="384"/>
    </row>
    <row r="20" spans="1:6" ht="12.75" customHeight="1">
      <c r="A20" s="169" t="s">
        <v>17</v>
      </c>
      <c r="B20" s="170" t="s">
        <v>307</v>
      </c>
      <c r="C20" s="177"/>
      <c r="D20" s="133" t="s">
        <v>272</v>
      </c>
      <c r="E20" s="181"/>
      <c r="F20" s="384"/>
    </row>
    <row r="21" spans="1:6" ht="12.75" customHeight="1">
      <c r="A21" s="172" t="s">
        <v>18</v>
      </c>
      <c r="B21" s="133" t="s">
        <v>234</v>
      </c>
      <c r="C21" s="178"/>
      <c r="D21" s="133" t="s">
        <v>310</v>
      </c>
      <c r="E21" s="181"/>
      <c r="F21" s="384"/>
    </row>
    <row r="22" spans="1:6" ht="12.75" customHeight="1">
      <c r="A22" s="172" t="s">
        <v>19</v>
      </c>
      <c r="B22" s="133" t="s">
        <v>235</v>
      </c>
      <c r="C22" s="178"/>
      <c r="D22" s="133" t="s">
        <v>148</v>
      </c>
      <c r="E22" s="181"/>
      <c r="F22" s="384"/>
    </row>
    <row r="23" spans="1:6" ht="12.75" customHeight="1">
      <c r="A23" s="172" t="s">
        <v>20</v>
      </c>
      <c r="B23" s="133" t="s">
        <v>308</v>
      </c>
      <c r="C23" s="178"/>
      <c r="D23" s="173" t="s">
        <v>273</v>
      </c>
      <c r="E23" s="181"/>
      <c r="F23" s="384"/>
    </row>
    <row r="24" spans="1:6" ht="12.75" customHeight="1">
      <c r="A24" s="172" t="s">
        <v>21</v>
      </c>
      <c r="B24" s="133" t="s">
        <v>309</v>
      </c>
      <c r="C24" s="178"/>
      <c r="D24" s="133" t="s">
        <v>311</v>
      </c>
      <c r="E24" s="181"/>
      <c r="F24" s="384"/>
    </row>
    <row r="25" spans="1:6" ht="12.75" customHeight="1">
      <c r="A25" s="171" t="s">
        <v>22</v>
      </c>
      <c r="B25" s="173" t="s">
        <v>238</v>
      </c>
      <c r="C25" s="179"/>
      <c r="D25" s="131" t="s">
        <v>274</v>
      </c>
      <c r="E25" s="180"/>
      <c r="F25" s="384"/>
    </row>
    <row r="26" spans="1:6" ht="12.75" customHeight="1">
      <c r="A26" s="172" t="s">
        <v>23</v>
      </c>
      <c r="B26" s="133" t="s">
        <v>239</v>
      </c>
      <c r="C26" s="178"/>
      <c r="D26" s="90" t="s">
        <v>275</v>
      </c>
      <c r="E26" s="181"/>
      <c r="F26" s="384"/>
    </row>
    <row r="27" spans="1:6" ht="12.75" customHeight="1">
      <c r="A27" s="138" t="s">
        <v>24</v>
      </c>
      <c r="B27" s="131"/>
      <c r="C27" s="182"/>
      <c r="D27" s="131" t="s">
        <v>126</v>
      </c>
      <c r="E27" s="183"/>
      <c r="F27" s="384"/>
    </row>
    <row r="28" spans="1:6" ht="12.75" customHeight="1">
      <c r="A28" s="140" t="s">
        <v>25</v>
      </c>
      <c r="B28" s="94"/>
      <c r="C28" s="184"/>
      <c r="D28" s="94"/>
      <c r="E28" s="185"/>
      <c r="F28" s="384"/>
    </row>
    <row r="29" spans="1:6" ht="12.75" customHeight="1" thickBot="1">
      <c r="A29" s="146" t="s">
        <v>26</v>
      </c>
      <c r="B29" s="91"/>
      <c r="C29" s="188"/>
      <c r="D29" s="91"/>
      <c r="E29" s="186"/>
      <c r="F29" s="384"/>
    </row>
    <row r="30" spans="1:6" ht="15.75" customHeight="1" thickBot="1">
      <c r="A30" s="141" t="s">
        <v>27</v>
      </c>
      <c r="B30" s="142" t="s">
        <v>317</v>
      </c>
      <c r="C30" s="157">
        <f>SUM(C21:C29)</f>
        <v>0</v>
      </c>
      <c r="D30" s="142" t="s">
        <v>318</v>
      </c>
      <c r="E30" s="159">
        <f>SUM(E19:E29)</f>
        <v>0</v>
      </c>
      <c r="F30" s="384"/>
    </row>
    <row r="31" spans="1:6" ht="18" customHeight="1" thickBot="1">
      <c r="A31" s="141" t="s">
        <v>28</v>
      </c>
      <c r="B31" s="64" t="s">
        <v>320</v>
      </c>
      <c r="C31" s="157">
        <f>+C18+C19+C20+C30</f>
        <v>652759</v>
      </c>
      <c r="D31" s="64" t="s">
        <v>319</v>
      </c>
      <c r="E31" s="159">
        <f>+E18+E30</f>
        <v>363550</v>
      </c>
      <c r="F31" s="384"/>
    </row>
    <row r="32" spans="1:6" ht="18" customHeight="1" thickBot="1">
      <c r="A32" s="141" t="s">
        <v>29</v>
      </c>
      <c r="B32" s="208" t="s">
        <v>157</v>
      </c>
      <c r="C32" s="209" t="str">
        <f>IF(((E18-C18)&gt;0),E18-C18,"----")</f>
        <v>----</v>
      </c>
      <c r="D32" s="208" t="s">
        <v>158</v>
      </c>
      <c r="E32" s="210">
        <f>IF(((C18-E18)&gt;0),C18-E18,"----")</f>
        <v>259209</v>
      </c>
      <c r="F32" s="384"/>
    </row>
    <row r="35" ht="15.75">
      <c r="B35" s="147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C4" sqref="C4"/>
    </sheetView>
  </sheetViews>
  <sheetFormatPr defaultColWidth="9.00390625" defaultRowHeight="12.75"/>
  <cols>
    <col min="1" max="1" width="6.875" style="80" customWidth="1"/>
    <col min="2" max="2" width="52.50390625" style="81" customWidth="1"/>
    <col min="3" max="3" width="16.625" style="80" customWidth="1"/>
    <col min="4" max="4" width="52.50390625" style="80" customWidth="1"/>
    <col min="5" max="5" width="16.625" style="80" customWidth="1"/>
    <col min="6" max="16384" width="9.375" style="80" customWidth="1"/>
  </cols>
  <sheetData>
    <row r="1" spans="2:6" ht="39.75" customHeight="1">
      <c r="B1" s="78" t="s">
        <v>397</v>
      </c>
      <c r="C1" s="79"/>
      <c r="D1" s="79"/>
      <c r="E1" s="79"/>
      <c r="F1" s="384" t="s">
        <v>401</v>
      </c>
    </row>
    <row r="2" spans="5:6" ht="14.25" thickBot="1">
      <c r="E2" s="82" t="s">
        <v>54</v>
      </c>
      <c r="F2" s="384"/>
    </row>
    <row r="3" spans="1:6" ht="24" customHeight="1" thickBot="1">
      <c r="A3" s="385" t="s">
        <v>59</v>
      </c>
      <c r="B3" s="83" t="s">
        <v>40</v>
      </c>
      <c r="C3" s="84"/>
      <c r="D3" s="83" t="s">
        <v>46</v>
      </c>
      <c r="E3" s="85"/>
      <c r="F3" s="384"/>
    </row>
    <row r="4" spans="1:6" s="88" customFormat="1" ht="35.25" customHeight="1" thickBot="1">
      <c r="A4" s="386"/>
      <c r="B4" s="86" t="s">
        <v>55</v>
      </c>
      <c r="C4" s="87" t="s">
        <v>159</v>
      </c>
      <c r="D4" s="86" t="s">
        <v>55</v>
      </c>
      <c r="E4" s="355" t="s">
        <v>159</v>
      </c>
      <c r="F4" s="384"/>
    </row>
    <row r="5" spans="1:6" s="88" customFormat="1" ht="12" customHeight="1" thickBot="1">
      <c r="A5" s="149">
        <v>1</v>
      </c>
      <c r="B5" s="150">
        <v>2</v>
      </c>
      <c r="C5" s="151">
        <v>3</v>
      </c>
      <c r="D5" s="150">
        <v>4</v>
      </c>
      <c r="E5" s="152">
        <v>5</v>
      </c>
      <c r="F5" s="384"/>
    </row>
    <row r="6" spans="1:6" ht="12.75" customHeight="1">
      <c r="A6" s="138" t="s">
        <v>3</v>
      </c>
      <c r="B6" s="131" t="s">
        <v>72</v>
      </c>
      <c r="C6" s="53"/>
      <c r="D6" s="131" t="s">
        <v>250</v>
      </c>
      <c r="E6" s="52">
        <v>10132</v>
      </c>
      <c r="F6" s="384"/>
    </row>
    <row r="7" spans="1:6" ht="12.75" customHeight="1">
      <c r="A7" s="139" t="s">
        <v>4</v>
      </c>
      <c r="B7" s="90" t="s">
        <v>312</v>
      </c>
      <c r="C7" s="54"/>
      <c r="D7" s="90" t="s">
        <v>251</v>
      </c>
      <c r="E7" s="48">
        <v>3000</v>
      </c>
      <c r="F7" s="384"/>
    </row>
    <row r="8" spans="1:6" ht="12.75" customHeight="1">
      <c r="A8" s="139" t="s">
        <v>5</v>
      </c>
      <c r="B8" s="90" t="s">
        <v>142</v>
      </c>
      <c r="C8" s="54"/>
      <c r="D8" s="90" t="s">
        <v>252</v>
      </c>
      <c r="E8" s="48"/>
      <c r="F8" s="384"/>
    </row>
    <row r="9" spans="1:6" ht="12.75" customHeight="1">
      <c r="A9" s="139" t="s">
        <v>6</v>
      </c>
      <c r="B9" s="90" t="s">
        <v>191</v>
      </c>
      <c r="C9" s="54"/>
      <c r="D9" s="90" t="s">
        <v>253</v>
      </c>
      <c r="E9" s="48"/>
      <c r="F9" s="384"/>
    </row>
    <row r="10" spans="1:6" ht="12.75" customHeight="1">
      <c r="A10" s="139" t="s">
        <v>7</v>
      </c>
      <c r="B10" s="90" t="s">
        <v>44</v>
      </c>
      <c r="C10" s="54"/>
      <c r="D10" s="90" t="s">
        <v>314</v>
      </c>
      <c r="E10" s="48">
        <v>4523</v>
      </c>
      <c r="F10" s="384"/>
    </row>
    <row r="11" spans="1:6" ht="12.75" customHeight="1">
      <c r="A11" s="139" t="s">
        <v>8</v>
      </c>
      <c r="B11" s="90" t="s">
        <v>131</v>
      </c>
      <c r="C11" s="89"/>
      <c r="D11" s="90" t="s">
        <v>315</v>
      </c>
      <c r="E11" s="48">
        <v>2452</v>
      </c>
      <c r="F11" s="384"/>
    </row>
    <row r="12" spans="1:6" ht="12.75" customHeight="1">
      <c r="A12" s="139" t="s">
        <v>9</v>
      </c>
      <c r="B12" s="90" t="s">
        <v>113</v>
      </c>
      <c r="C12" s="54">
        <v>7000</v>
      </c>
      <c r="D12" s="90" t="s">
        <v>260</v>
      </c>
      <c r="E12" s="48">
        <v>11000</v>
      </c>
      <c r="F12" s="384"/>
    </row>
    <row r="13" spans="1:6" ht="12.75" customHeight="1">
      <c r="A13" s="139" t="s">
        <v>10</v>
      </c>
      <c r="B13" s="90" t="s">
        <v>313</v>
      </c>
      <c r="C13" s="54"/>
      <c r="D13" s="133" t="s">
        <v>34</v>
      </c>
      <c r="E13" s="48">
        <v>31000</v>
      </c>
      <c r="F13" s="384"/>
    </row>
    <row r="14" spans="1:6" ht="12.75" customHeight="1">
      <c r="A14" s="139" t="s">
        <v>11</v>
      </c>
      <c r="B14" s="90" t="s">
        <v>141</v>
      </c>
      <c r="C14" s="89">
        <v>11988</v>
      </c>
      <c r="D14" s="90"/>
      <c r="E14" s="48"/>
      <c r="F14" s="384"/>
    </row>
    <row r="15" spans="1:6" ht="12.75" customHeight="1" thickBot="1">
      <c r="A15" s="139" t="s">
        <v>12</v>
      </c>
      <c r="B15" s="90"/>
      <c r="C15" s="48"/>
      <c r="D15" s="90"/>
      <c r="E15" s="48"/>
      <c r="F15" s="384"/>
    </row>
    <row r="16" spans="1:6" ht="15.75" customHeight="1" thickBot="1">
      <c r="A16" s="141" t="s">
        <v>13</v>
      </c>
      <c r="B16" s="142" t="s">
        <v>135</v>
      </c>
      <c r="C16" s="157">
        <f>SUM(C6:C15)</f>
        <v>18988</v>
      </c>
      <c r="D16" s="142" t="s">
        <v>136</v>
      </c>
      <c r="E16" s="159">
        <f>SUM(E6:E15)</f>
        <v>62107</v>
      </c>
      <c r="F16" s="384"/>
    </row>
    <row r="17" spans="1:6" ht="12.75" customHeight="1">
      <c r="A17" s="175" t="s">
        <v>14</v>
      </c>
      <c r="B17" s="168" t="s">
        <v>151</v>
      </c>
      <c r="C17" s="187"/>
      <c r="D17" s="133" t="s">
        <v>271</v>
      </c>
      <c r="E17" s="183"/>
      <c r="F17" s="384"/>
    </row>
    <row r="18" spans="1:6" ht="12.75" customHeight="1">
      <c r="A18" s="139" t="s">
        <v>15</v>
      </c>
      <c r="B18" s="133" t="s">
        <v>234</v>
      </c>
      <c r="C18" s="178"/>
      <c r="D18" s="133" t="s">
        <v>277</v>
      </c>
      <c r="E18" s="181"/>
      <c r="F18" s="384"/>
    </row>
    <row r="19" spans="1:6" ht="12.75" customHeight="1">
      <c r="A19" s="139" t="s">
        <v>16</v>
      </c>
      <c r="B19" s="133" t="s">
        <v>143</v>
      </c>
      <c r="C19" s="178"/>
      <c r="D19" s="133" t="s">
        <v>147</v>
      </c>
      <c r="E19" s="181"/>
      <c r="F19" s="384"/>
    </row>
    <row r="20" spans="1:6" ht="12.75" customHeight="1">
      <c r="A20" s="139" t="s">
        <v>17</v>
      </c>
      <c r="B20" s="133" t="s">
        <v>144</v>
      </c>
      <c r="C20" s="178"/>
      <c r="D20" s="133" t="s">
        <v>148</v>
      </c>
      <c r="E20" s="181">
        <v>3333</v>
      </c>
      <c r="F20" s="384"/>
    </row>
    <row r="21" spans="1:6" ht="12.75" customHeight="1">
      <c r="A21" s="139" t="s">
        <v>18</v>
      </c>
      <c r="B21" s="133" t="s">
        <v>236</v>
      </c>
      <c r="C21" s="178"/>
      <c r="D21" s="173" t="s">
        <v>273</v>
      </c>
      <c r="E21" s="181"/>
      <c r="F21" s="384"/>
    </row>
    <row r="22" spans="1:6" ht="12.75" customHeight="1">
      <c r="A22" s="139" t="s">
        <v>19</v>
      </c>
      <c r="B22" s="173" t="s">
        <v>316</v>
      </c>
      <c r="C22" s="178"/>
      <c r="D22" s="133" t="s">
        <v>278</v>
      </c>
      <c r="E22" s="181"/>
      <c r="F22" s="384"/>
    </row>
    <row r="23" spans="1:6" ht="12.75" customHeight="1">
      <c r="A23" s="139" t="s">
        <v>20</v>
      </c>
      <c r="B23" s="133" t="s">
        <v>238</v>
      </c>
      <c r="C23" s="178"/>
      <c r="D23" s="131" t="s">
        <v>275</v>
      </c>
      <c r="E23" s="181"/>
      <c r="F23" s="384"/>
    </row>
    <row r="24" spans="1:6" ht="12.75" customHeight="1">
      <c r="A24" s="139" t="s">
        <v>21</v>
      </c>
      <c r="B24" s="131" t="s">
        <v>243</v>
      </c>
      <c r="C24" s="178"/>
      <c r="D24" s="90" t="s">
        <v>279</v>
      </c>
      <c r="E24" s="181"/>
      <c r="F24" s="384"/>
    </row>
    <row r="25" spans="1:6" ht="12.75" customHeight="1">
      <c r="A25" s="139" t="s">
        <v>22</v>
      </c>
      <c r="B25" s="94"/>
      <c r="C25" s="178"/>
      <c r="D25" s="131"/>
      <c r="E25" s="181"/>
      <c r="F25" s="384"/>
    </row>
    <row r="26" spans="1:6" ht="12.75" customHeight="1" thickBot="1">
      <c r="A26" s="140" t="s">
        <v>23</v>
      </c>
      <c r="B26" s="91"/>
      <c r="C26" s="184"/>
      <c r="D26" s="94"/>
      <c r="E26" s="185"/>
      <c r="F26" s="384"/>
    </row>
    <row r="27" spans="1:6" ht="15.75" customHeight="1" thickBot="1">
      <c r="A27" s="141" t="s">
        <v>24</v>
      </c>
      <c r="B27" s="142" t="s">
        <v>152</v>
      </c>
      <c r="C27" s="157">
        <f>SUM(C18:C26)</f>
        <v>0</v>
      </c>
      <c r="D27" s="142" t="s">
        <v>155</v>
      </c>
      <c r="E27" s="97">
        <f>SUM(E17:E26)</f>
        <v>3333</v>
      </c>
      <c r="F27" s="384"/>
    </row>
    <row r="28" spans="1:6" ht="18" customHeight="1" thickBot="1">
      <c r="A28" s="141" t="s">
        <v>25</v>
      </c>
      <c r="B28" s="64" t="s">
        <v>153</v>
      </c>
      <c r="C28" s="160">
        <f>+C16+C17+C27</f>
        <v>18988</v>
      </c>
      <c r="D28" s="64" t="s">
        <v>154</v>
      </c>
      <c r="E28" s="161">
        <f>+E16+E27</f>
        <v>65440</v>
      </c>
      <c r="F28" s="384"/>
    </row>
    <row r="29" spans="1:6" ht="18" customHeight="1" thickBot="1">
      <c r="A29" s="141" t="s">
        <v>26</v>
      </c>
      <c r="B29" s="65" t="s">
        <v>157</v>
      </c>
      <c r="C29" s="158">
        <f>IF(((E16-C16)&gt;0),E16-C16,"----")</f>
        <v>43119</v>
      </c>
      <c r="D29" s="65" t="s">
        <v>158</v>
      </c>
      <c r="E29" s="357" t="str">
        <f>IF(((C16-E16)&gt;0),C16-E16,"----")</f>
        <v>----</v>
      </c>
      <c r="F29" s="384"/>
    </row>
    <row r="30" ht="12.75">
      <c r="F30" s="211"/>
    </row>
    <row r="31" ht="12.75">
      <c r="F31" s="211"/>
    </row>
    <row r="32" spans="2:6" ht="15.75">
      <c r="B32" s="147"/>
      <c r="F32" s="211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242"/>
      <c r="B1" s="243"/>
      <c r="C1" s="244"/>
      <c r="D1" s="303" t="s">
        <v>389</v>
      </c>
    </row>
    <row r="2" spans="1:4" s="98" customFormat="1" ht="25.5" customHeight="1">
      <c r="A2" s="387" t="s">
        <v>370</v>
      </c>
      <c r="B2" s="388"/>
      <c r="C2" s="300" t="s">
        <v>369</v>
      </c>
      <c r="D2" s="245" t="s">
        <v>36</v>
      </c>
    </row>
    <row r="3" spans="1:4" s="98" customFormat="1" ht="16.5" thickBot="1">
      <c r="A3" s="246" t="s">
        <v>323</v>
      </c>
      <c r="B3" s="247"/>
      <c r="C3" s="301"/>
      <c r="D3" s="302"/>
    </row>
    <row r="4" spans="1:4" s="99" customFormat="1" ht="15.75" customHeight="1" thickBot="1">
      <c r="A4" s="248"/>
      <c r="B4" s="248"/>
      <c r="C4" s="248"/>
      <c r="D4" s="249" t="s">
        <v>37</v>
      </c>
    </row>
    <row r="5" spans="1:4" ht="13.5" thickBot="1">
      <c r="A5" s="389" t="s">
        <v>325</v>
      </c>
      <c r="B5" s="390"/>
      <c r="C5" s="250" t="s">
        <v>38</v>
      </c>
      <c r="D5" s="251" t="s">
        <v>39</v>
      </c>
    </row>
    <row r="6" spans="1:4" s="96" customFormat="1" ht="12.75" customHeight="1" thickBot="1">
      <c r="A6" s="238">
        <v>1</v>
      </c>
      <c r="B6" s="239">
        <v>2</v>
      </c>
      <c r="C6" s="239">
        <v>3</v>
      </c>
      <c r="D6" s="240">
        <v>4</v>
      </c>
    </row>
    <row r="7" spans="1:4" s="96" customFormat="1" ht="15.75" customHeight="1" thickBot="1">
      <c r="A7" s="252"/>
      <c r="B7" s="253"/>
      <c r="C7" s="253" t="s">
        <v>40</v>
      </c>
      <c r="D7" s="254"/>
    </row>
    <row r="8" spans="1:4" s="96" customFormat="1" ht="12" customHeight="1" thickBot="1">
      <c r="A8" s="238" t="s">
        <v>3</v>
      </c>
      <c r="B8" s="255"/>
      <c r="C8" s="256" t="s">
        <v>326</v>
      </c>
      <c r="D8" s="159">
        <f>+D9+D16</f>
        <v>232836</v>
      </c>
    </row>
    <row r="9" spans="1:4" s="100" customFormat="1" ht="12" customHeight="1" thickBot="1">
      <c r="A9" s="238" t="s">
        <v>4</v>
      </c>
      <c r="B9" s="255"/>
      <c r="C9" s="256" t="s">
        <v>327</v>
      </c>
      <c r="D9" s="159">
        <f>SUM(D10:D15)</f>
        <v>229336</v>
      </c>
    </row>
    <row r="10" spans="1:4" s="101" customFormat="1" ht="12" customHeight="1">
      <c r="A10" s="257"/>
      <c r="B10" s="258" t="s">
        <v>105</v>
      </c>
      <c r="C10" s="259" t="s">
        <v>42</v>
      </c>
      <c r="D10" s="48">
        <v>154100</v>
      </c>
    </row>
    <row r="11" spans="1:4" s="101" customFormat="1" ht="12" customHeight="1">
      <c r="A11" s="257"/>
      <c r="B11" s="258" t="s">
        <v>106</v>
      </c>
      <c r="C11" s="259" t="s">
        <v>73</v>
      </c>
      <c r="D11" s="48"/>
    </row>
    <row r="12" spans="1:4" s="101" customFormat="1" ht="12" customHeight="1">
      <c r="A12" s="257"/>
      <c r="B12" s="258" t="s">
        <v>107</v>
      </c>
      <c r="C12" s="259" t="s">
        <v>43</v>
      </c>
      <c r="D12" s="48">
        <v>75236</v>
      </c>
    </row>
    <row r="13" spans="1:4" s="101" customFormat="1" ht="12" customHeight="1">
      <c r="A13" s="257"/>
      <c r="B13" s="258" t="s">
        <v>108</v>
      </c>
      <c r="C13" s="259" t="s">
        <v>162</v>
      </c>
      <c r="D13" s="48"/>
    </row>
    <row r="14" spans="1:4" s="101" customFormat="1" ht="12" customHeight="1">
      <c r="A14" s="257"/>
      <c r="B14" s="258" t="s">
        <v>109</v>
      </c>
      <c r="C14" s="259" t="s">
        <v>321</v>
      </c>
      <c r="D14" s="48"/>
    </row>
    <row r="15" spans="1:4" s="101" customFormat="1" ht="12" customHeight="1" thickBot="1">
      <c r="A15" s="257"/>
      <c r="B15" s="258" t="s">
        <v>119</v>
      </c>
      <c r="C15" s="259" t="s">
        <v>164</v>
      </c>
      <c r="D15" s="48"/>
    </row>
    <row r="16" spans="1:4" s="100" customFormat="1" ht="12" customHeight="1" thickBot="1">
      <c r="A16" s="238" t="s">
        <v>5</v>
      </c>
      <c r="B16" s="255"/>
      <c r="C16" s="256" t="s">
        <v>165</v>
      </c>
      <c r="D16" s="159">
        <f>SUM(D17:D24)</f>
        <v>3500</v>
      </c>
    </row>
    <row r="17" spans="1:4" s="100" customFormat="1" ht="12" customHeight="1">
      <c r="A17" s="260"/>
      <c r="B17" s="258" t="s">
        <v>77</v>
      </c>
      <c r="C17" s="17" t="s">
        <v>170</v>
      </c>
      <c r="D17" s="49"/>
    </row>
    <row r="18" spans="1:4" s="100" customFormat="1" ht="12" customHeight="1">
      <c r="A18" s="257"/>
      <c r="B18" s="258" t="s">
        <v>78</v>
      </c>
      <c r="C18" s="10" t="s">
        <v>171</v>
      </c>
      <c r="D18" s="48"/>
    </row>
    <row r="19" spans="1:4" s="100" customFormat="1" ht="12" customHeight="1">
      <c r="A19" s="257"/>
      <c r="B19" s="258" t="s">
        <v>79</v>
      </c>
      <c r="C19" s="10" t="s">
        <v>172</v>
      </c>
      <c r="D19" s="48">
        <v>380</v>
      </c>
    </row>
    <row r="20" spans="1:4" s="100" customFormat="1" ht="12" customHeight="1">
      <c r="A20" s="257"/>
      <c r="B20" s="258" t="s">
        <v>80</v>
      </c>
      <c r="C20" s="10" t="s">
        <v>173</v>
      </c>
      <c r="D20" s="48">
        <v>1751</v>
      </c>
    </row>
    <row r="21" spans="1:4" s="100" customFormat="1" ht="12" customHeight="1">
      <c r="A21" s="257"/>
      <c r="B21" s="258" t="s">
        <v>166</v>
      </c>
      <c r="C21" s="9" t="s">
        <v>174</v>
      </c>
      <c r="D21" s="48"/>
    </row>
    <row r="22" spans="1:4" s="100" customFormat="1" ht="12" customHeight="1">
      <c r="A22" s="262"/>
      <c r="B22" s="258" t="s">
        <v>167</v>
      </c>
      <c r="C22" s="10" t="s">
        <v>175</v>
      </c>
      <c r="D22" s="50">
        <v>485</v>
      </c>
    </row>
    <row r="23" spans="1:4" s="101" customFormat="1" ht="12" customHeight="1">
      <c r="A23" s="257"/>
      <c r="B23" s="258" t="s">
        <v>168</v>
      </c>
      <c r="C23" s="10" t="s">
        <v>176</v>
      </c>
      <c r="D23" s="48">
        <v>400</v>
      </c>
    </row>
    <row r="24" spans="1:4" s="101" customFormat="1" ht="12" customHeight="1" thickBot="1">
      <c r="A24" s="263"/>
      <c r="B24" s="264" t="s">
        <v>169</v>
      </c>
      <c r="C24" s="9" t="s">
        <v>177</v>
      </c>
      <c r="D24" s="51">
        <v>484</v>
      </c>
    </row>
    <row r="25" spans="1:4" s="101" customFormat="1" ht="12" customHeight="1" thickBot="1">
      <c r="A25" s="238" t="s">
        <v>6</v>
      </c>
      <c r="B25" s="265"/>
      <c r="C25" s="256" t="s">
        <v>180</v>
      </c>
      <c r="D25" s="219"/>
    </row>
    <row r="26" spans="1:4" s="100" customFormat="1" ht="12" customHeight="1" thickBot="1">
      <c r="A26" s="238" t="s">
        <v>7</v>
      </c>
      <c r="B26" s="255"/>
      <c r="C26" s="256" t="s">
        <v>371</v>
      </c>
      <c r="D26" s="159">
        <f>SUM(D27:D34)</f>
        <v>102383</v>
      </c>
    </row>
    <row r="27" spans="1:4" s="101" customFormat="1" ht="12" customHeight="1">
      <c r="A27" s="257"/>
      <c r="B27" s="258" t="s">
        <v>83</v>
      </c>
      <c r="C27" s="13" t="s">
        <v>187</v>
      </c>
      <c r="D27" s="363">
        <v>94916</v>
      </c>
    </row>
    <row r="28" spans="1:4" s="101" customFormat="1" ht="12" customHeight="1">
      <c r="A28" s="257"/>
      <c r="B28" s="258" t="s">
        <v>84</v>
      </c>
      <c r="C28" s="10" t="s">
        <v>188</v>
      </c>
      <c r="D28" s="363">
        <v>7467</v>
      </c>
    </row>
    <row r="29" spans="1:4" s="101" customFormat="1" ht="12" customHeight="1">
      <c r="A29" s="257"/>
      <c r="B29" s="258" t="s">
        <v>85</v>
      </c>
      <c r="C29" s="10" t="s">
        <v>189</v>
      </c>
      <c r="D29" s="363"/>
    </row>
    <row r="30" spans="1:4" s="101" customFormat="1" ht="12" customHeight="1">
      <c r="A30" s="257"/>
      <c r="B30" s="258" t="s">
        <v>182</v>
      </c>
      <c r="C30" s="10" t="s">
        <v>88</v>
      </c>
      <c r="D30" s="363"/>
    </row>
    <row r="31" spans="1:4" s="101" customFormat="1" ht="12" customHeight="1">
      <c r="A31" s="257"/>
      <c r="B31" s="258" t="s">
        <v>183</v>
      </c>
      <c r="C31" s="10" t="s">
        <v>190</v>
      </c>
      <c r="D31" s="363"/>
    </row>
    <row r="32" spans="1:4" s="101" customFormat="1" ht="12" customHeight="1">
      <c r="A32" s="257"/>
      <c r="B32" s="258" t="s">
        <v>184</v>
      </c>
      <c r="C32" s="10" t="s">
        <v>191</v>
      </c>
      <c r="D32" s="363"/>
    </row>
    <row r="33" spans="1:4" s="101" customFormat="1" ht="12" customHeight="1">
      <c r="A33" s="257"/>
      <c r="B33" s="258" t="s">
        <v>185</v>
      </c>
      <c r="C33" s="10" t="s">
        <v>192</v>
      </c>
      <c r="D33" s="363"/>
    </row>
    <row r="34" spans="1:4" s="101" customFormat="1" ht="12" customHeight="1" thickBot="1">
      <c r="A34" s="263"/>
      <c r="B34" s="264" t="s">
        <v>186</v>
      </c>
      <c r="C34" s="20" t="s">
        <v>328</v>
      </c>
      <c r="D34" s="227"/>
    </row>
    <row r="35" spans="1:4" s="101" customFormat="1" ht="12" customHeight="1" thickBot="1">
      <c r="A35" s="241" t="s">
        <v>8</v>
      </c>
      <c r="B35" s="136"/>
      <c r="C35" s="136" t="s">
        <v>329</v>
      </c>
      <c r="D35" s="159">
        <f>SUM(D36,D42)</f>
        <v>43372</v>
      </c>
    </row>
    <row r="36" spans="1:4" s="101" customFormat="1" ht="12" customHeight="1">
      <c r="A36" s="260"/>
      <c r="B36" s="220" t="s">
        <v>86</v>
      </c>
      <c r="C36" s="221" t="s">
        <v>196</v>
      </c>
      <c r="D36" s="261">
        <f>SUM(D37:D41)</f>
        <v>24384</v>
      </c>
    </row>
    <row r="37" spans="1:4" s="101" customFormat="1" ht="12" customHeight="1">
      <c r="A37" s="257"/>
      <c r="B37" s="213" t="s">
        <v>89</v>
      </c>
      <c r="C37" s="43" t="s">
        <v>197</v>
      </c>
      <c r="D37" s="48">
        <v>3605</v>
      </c>
    </row>
    <row r="38" spans="1:4" s="101" customFormat="1" ht="12" customHeight="1">
      <c r="A38" s="257"/>
      <c r="B38" s="213" t="s">
        <v>90</v>
      </c>
      <c r="C38" s="43" t="s">
        <v>198</v>
      </c>
      <c r="D38" s="48">
        <v>10000</v>
      </c>
    </row>
    <row r="39" spans="1:4" s="101" customFormat="1" ht="12" customHeight="1">
      <c r="A39" s="257"/>
      <c r="B39" s="213" t="s">
        <v>91</v>
      </c>
      <c r="C39" s="43" t="s">
        <v>330</v>
      </c>
      <c r="D39" s="48">
        <v>544</v>
      </c>
    </row>
    <row r="40" spans="1:4" s="101" customFormat="1" ht="12" customHeight="1">
      <c r="A40" s="257"/>
      <c r="B40" s="213" t="s">
        <v>92</v>
      </c>
      <c r="C40" s="43" t="s">
        <v>45</v>
      </c>
      <c r="D40" s="48">
        <v>9945</v>
      </c>
    </row>
    <row r="41" spans="1:4" s="101" customFormat="1" ht="12" customHeight="1">
      <c r="A41" s="257"/>
      <c r="B41" s="213" t="s">
        <v>194</v>
      </c>
      <c r="C41" s="43" t="s">
        <v>200</v>
      </c>
      <c r="D41" s="48">
        <v>290</v>
      </c>
    </row>
    <row r="42" spans="1:4" s="101" customFormat="1" ht="12" customHeight="1">
      <c r="A42" s="257"/>
      <c r="B42" s="213" t="s">
        <v>87</v>
      </c>
      <c r="C42" s="217" t="s">
        <v>201</v>
      </c>
      <c r="D42" s="93">
        <f>SUM(D43:D47)</f>
        <v>18988</v>
      </c>
    </row>
    <row r="43" spans="1:4" s="101" customFormat="1" ht="12" customHeight="1">
      <c r="A43" s="257"/>
      <c r="B43" s="213" t="s">
        <v>95</v>
      </c>
      <c r="C43" s="43" t="s">
        <v>197</v>
      </c>
      <c r="D43" s="48"/>
    </row>
    <row r="44" spans="1:4" s="101" customFormat="1" ht="12" customHeight="1">
      <c r="A44" s="257"/>
      <c r="B44" s="213" t="s">
        <v>96</v>
      </c>
      <c r="C44" s="43" t="s">
        <v>198</v>
      </c>
      <c r="D44" s="48">
        <v>7000</v>
      </c>
    </row>
    <row r="45" spans="1:4" s="101" customFormat="1" ht="12" customHeight="1">
      <c r="A45" s="257"/>
      <c r="B45" s="213" t="s">
        <v>97</v>
      </c>
      <c r="C45" s="43" t="s">
        <v>199</v>
      </c>
      <c r="D45" s="48"/>
    </row>
    <row r="46" spans="1:4" s="101" customFormat="1" ht="12" customHeight="1">
      <c r="A46" s="257"/>
      <c r="B46" s="213" t="s">
        <v>98</v>
      </c>
      <c r="C46" s="43" t="s">
        <v>45</v>
      </c>
      <c r="D46" s="48">
        <v>11988</v>
      </c>
    </row>
    <row r="47" spans="1:4" s="101" customFormat="1" ht="12" customHeight="1" thickBot="1">
      <c r="A47" s="266"/>
      <c r="B47" s="222" t="s">
        <v>195</v>
      </c>
      <c r="C47" s="143" t="s">
        <v>368</v>
      </c>
      <c r="D47" s="223"/>
    </row>
    <row r="48" spans="1:4" s="100" customFormat="1" ht="12" customHeight="1" thickBot="1">
      <c r="A48" s="241" t="s">
        <v>9</v>
      </c>
      <c r="B48" s="255"/>
      <c r="C48" s="136" t="s">
        <v>331</v>
      </c>
      <c r="D48" s="159">
        <f>SUM(D49:D51)</f>
        <v>0</v>
      </c>
    </row>
    <row r="49" spans="1:4" s="101" customFormat="1" ht="12" customHeight="1">
      <c r="A49" s="257"/>
      <c r="B49" s="213" t="s">
        <v>93</v>
      </c>
      <c r="C49" s="13" t="s">
        <v>205</v>
      </c>
      <c r="D49" s="48"/>
    </row>
    <row r="50" spans="1:4" s="101" customFormat="1" ht="12" customHeight="1">
      <c r="A50" s="257"/>
      <c r="B50" s="213" t="s">
        <v>94</v>
      </c>
      <c r="C50" s="10" t="s">
        <v>206</v>
      </c>
      <c r="D50" s="48"/>
    </row>
    <row r="51" spans="1:4" s="101" customFormat="1" ht="12" customHeight="1" thickBot="1">
      <c r="A51" s="257"/>
      <c r="B51" s="213" t="s">
        <v>204</v>
      </c>
      <c r="C51" s="15" t="s">
        <v>142</v>
      </c>
      <c r="D51" s="48"/>
    </row>
    <row r="52" spans="1:4" s="101" customFormat="1" ht="12" customHeight="1" thickBot="1">
      <c r="A52" s="238" t="s">
        <v>10</v>
      </c>
      <c r="B52" s="255"/>
      <c r="C52" s="136" t="s">
        <v>332</v>
      </c>
      <c r="D52" s="159">
        <f>SUM(D53:D54)</f>
        <v>0</v>
      </c>
    </row>
    <row r="53" spans="1:4" s="101" customFormat="1" ht="12" customHeight="1">
      <c r="A53" s="267"/>
      <c r="B53" s="213" t="s">
        <v>208</v>
      </c>
      <c r="C53" s="10" t="s">
        <v>129</v>
      </c>
      <c r="D53" s="52"/>
    </row>
    <row r="54" spans="1:4" s="101" customFormat="1" ht="12" customHeight="1" thickBot="1">
      <c r="A54" s="257"/>
      <c r="B54" s="213" t="s">
        <v>209</v>
      </c>
      <c r="C54" s="10" t="s">
        <v>130</v>
      </c>
      <c r="D54" s="48"/>
    </row>
    <row r="55" spans="1:4" s="101" customFormat="1" ht="12" customHeight="1" thickBot="1">
      <c r="A55" s="241" t="s">
        <v>11</v>
      </c>
      <c r="B55" s="268"/>
      <c r="C55" s="269" t="s">
        <v>333</v>
      </c>
      <c r="D55" s="367"/>
    </row>
    <row r="56" spans="1:4" s="100" customFormat="1" ht="12" customHeight="1" thickBot="1">
      <c r="A56" s="270" t="s">
        <v>12</v>
      </c>
      <c r="B56" s="271"/>
      <c r="C56" s="272" t="s">
        <v>334</v>
      </c>
      <c r="D56" s="273">
        <f>+D9+D16+D25+D26+D35+D48+D52+D55</f>
        <v>378591</v>
      </c>
    </row>
    <row r="57" spans="1:4" s="100" customFormat="1" ht="12" customHeight="1" thickBot="1">
      <c r="A57" s="238" t="s">
        <v>13</v>
      </c>
      <c r="B57" s="224"/>
      <c r="C57" s="136" t="s">
        <v>335</v>
      </c>
      <c r="D57" s="364">
        <f>+D58+D59</f>
        <v>30000</v>
      </c>
    </row>
    <row r="58" spans="1:4" s="100" customFormat="1" ht="12" customHeight="1">
      <c r="A58" s="260"/>
      <c r="B58" s="220" t="s">
        <v>133</v>
      </c>
      <c r="C58" s="194" t="s">
        <v>214</v>
      </c>
      <c r="D58" s="361">
        <v>30000</v>
      </c>
    </row>
    <row r="59" spans="1:4" s="100" customFormat="1" ht="12" customHeight="1" thickBot="1">
      <c r="A59" s="266"/>
      <c r="B59" s="222" t="s">
        <v>134</v>
      </c>
      <c r="C59" s="196" t="s">
        <v>215</v>
      </c>
      <c r="D59" s="362"/>
    </row>
    <row r="60" spans="1:4" s="101" customFormat="1" ht="12" customHeight="1" thickBot="1">
      <c r="A60" s="274" t="s">
        <v>14</v>
      </c>
      <c r="B60" s="275"/>
      <c r="C60" s="136" t="s">
        <v>336</v>
      </c>
      <c r="D60" s="159">
        <f>+D61+D62</f>
        <v>0</v>
      </c>
    </row>
    <row r="61" spans="1:4" s="101" customFormat="1" ht="12" customHeight="1">
      <c r="A61" s="276"/>
      <c r="B61" s="225" t="s">
        <v>217</v>
      </c>
      <c r="C61" s="259" t="s">
        <v>337</v>
      </c>
      <c r="D61" s="174"/>
    </row>
    <row r="62" spans="1:4" s="101" customFormat="1" ht="12" customHeight="1" thickBot="1">
      <c r="A62" s="277"/>
      <c r="B62" s="226" t="s">
        <v>223</v>
      </c>
      <c r="C62" s="278" t="s">
        <v>338</v>
      </c>
      <c r="D62" s="227"/>
    </row>
    <row r="63" spans="1:4" s="101" customFormat="1" ht="15" customHeight="1" thickBot="1">
      <c r="A63" s="274" t="s">
        <v>15</v>
      </c>
      <c r="B63" s="279"/>
      <c r="C63" s="280" t="s">
        <v>372</v>
      </c>
      <c r="D63" s="281">
        <f>+D56+D57+D60</f>
        <v>408591</v>
      </c>
    </row>
    <row r="64" spans="1:4" s="101" customFormat="1" ht="15" customHeight="1">
      <c r="A64" s="282"/>
      <c r="B64" s="282"/>
      <c r="C64" s="283"/>
      <c r="D64" s="284"/>
    </row>
    <row r="65" spans="1:4" ht="13.5" thickBot="1">
      <c r="A65" s="285"/>
      <c r="B65" s="286"/>
      <c r="C65" s="286"/>
      <c r="D65" s="286"/>
    </row>
    <row r="66" spans="1:4" s="96" customFormat="1" ht="16.5" customHeight="1" thickBot="1">
      <c r="A66" s="287"/>
      <c r="B66" s="288"/>
      <c r="C66" s="289" t="s">
        <v>46</v>
      </c>
      <c r="D66" s="290"/>
    </row>
    <row r="67" spans="1:4" s="102" customFormat="1" ht="12" customHeight="1" thickBot="1">
      <c r="A67" s="241" t="s">
        <v>3</v>
      </c>
      <c r="B67" s="38"/>
      <c r="C67" s="56" t="s">
        <v>244</v>
      </c>
      <c r="D67" s="159">
        <f>SUM(D68:D72)</f>
        <v>101064</v>
      </c>
    </row>
    <row r="68" spans="1:4" ht="12" customHeight="1">
      <c r="A68" s="291"/>
      <c r="B68" s="218" t="s">
        <v>99</v>
      </c>
      <c r="C68" s="13" t="s">
        <v>32</v>
      </c>
      <c r="D68" s="52">
        <v>18675</v>
      </c>
    </row>
    <row r="69" spans="1:4" ht="12" customHeight="1">
      <c r="A69" s="292"/>
      <c r="B69" s="213" t="s">
        <v>100</v>
      </c>
      <c r="C69" s="10" t="s">
        <v>245</v>
      </c>
      <c r="D69" s="363">
        <v>4854</v>
      </c>
    </row>
    <row r="70" spans="1:4" ht="12" customHeight="1">
      <c r="A70" s="292"/>
      <c r="B70" s="213" t="s">
        <v>101</v>
      </c>
      <c r="C70" s="10" t="s">
        <v>128</v>
      </c>
      <c r="D70" s="48">
        <v>44482</v>
      </c>
    </row>
    <row r="71" spans="1:4" ht="12" customHeight="1">
      <c r="A71" s="292"/>
      <c r="B71" s="213" t="s">
        <v>102</v>
      </c>
      <c r="C71" s="10" t="s">
        <v>246</v>
      </c>
      <c r="D71" s="48">
        <v>15326</v>
      </c>
    </row>
    <row r="72" spans="1:4" ht="12" customHeight="1">
      <c r="A72" s="292"/>
      <c r="B72" s="213" t="s">
        <v>114</v>
      </c>
      <c r="C72" s="10" t="s">
        <v>247</v>
      </c>
      <c r="D72" s="48">
        <v>17727</v>
      </c>
    </row>
    <row r="73" spans="1:4" ht="12" customHeight="1">
      <c r="A73" s="292"/>
      <c r="B73" s="213" t="s">
        <v>103</v>
      </c>
      <c r="C73" s="10" t="s">
        <v>298</v>
      </c>
      <c r="D73" s="363"/>
    </row>
    <row r="74" spans="1:4" ht="12" customHeight="1">
      <c r="A74" s="292"/>
      <c r="B74" s="213" t="s">
        <v>104</v>
      </c>
      <c r="C74" s="198" t="s">
        <v>299</v>
      </c>
      <c r="D74" s="48"/>
    </row>
    <row r="75" spans="1:4" ht="12" customHeight="1">
      <c r="A75" s="292"/>
      <c r="B75" s="213" t="s">
        <v>115</v>
      </c>
      <c r="C75" s="198" t="s">
        <v>300</v>
      </c>
      <c r="D75" s="48"/>
    </row>
    <row r="76" spans="1:4" ht="12" customHeight="1">
      <c r="A76" s="292"/>
      <c r="B76" s="213" t="s">
        <v>116</v>
      </c>
      <c r="C76" s="199" t="s">
        <v>301</v>
      </c>
      <c r="D76" s="48">
        <v>12412</v>
      </c>
    </row>
    <row r="77" spans="1:4" ht="12" customHeight="1">
      <c r="A77" s="292"/>
      <c r="B77" s="213" t="s">
        <v>117</v>
      </c>
      <c r="C77" s="199" t="s">
        <v>302</v>
      </c>
      <c r="D77" s="48">
        <v>4614</v>
      </c>
    </row>
    <row r="78" spans="1:4" ht="12" customHeight="1">
      <c r="A78" s="292"/>
      <c r="B78" s="213" t="s">
        <v>118</v>
      </c>
      <c r="C78" s="199" t="s">
        <v>303</v>
      </c>
      <c r="D78" s="48"/>
    </row>
    <row r="79" spans="1:4" ht="12" customHeight="1">
      <c r="A79" s="292"/>
      <c r="B79" s="213" t="s">
        <v>120</v>
      </c>
      <c r="C79" s="199" t="s">
        <v>304</v>
      </c>
      <c r="D79" s="48">
        <v>700</v>
      </c>
    </row>
    <row r="80" spans="1:4" ht="12" customHeight="1" thickBot="1">
      <c r="A80" s="293"/>
      <c r="B80" s="226" t="s">
        <v>248</v>
      </c>
      <c r="C80" s="200" t="s">
        <v>305</v>
      </c>
      <c r="D80" s="51"/>
    </row>
    <row r="81" spans="1:4" ht="12" customHeight="1" thickBot="1">
      <c r="A81" s="241" t="s">
        <v>4</v>
      </c>
      <c r="B81" s="38"/>
      <c r="C81" s="56" t="s">
        <v>249</v>
      </c>
      <c r="D81" s="159">
        <f>SUM(D82:D88)</f>
        <v>29597</v>
      </c>
    </row>
    <row r="82" spans="1:6" s="102" customFormat="1" ht="12" customHeight="1">
      <c r="A82" s="291"/>
      <c r="B82" s="218" t="s">
        <v>105</v>
      </c>
      <c r="C82" s="13" t="s">
        <v>250</v>
      </c>
      <c r="D82" s="174">
        <v>8622</v>
      </c>
      <c r="F82" s="174">
        <v>9232</v>
      </c>
    </row>
    <row r="83" spans="1:4" ht="12" customHeight="1">
      <c r="A83" s="292"/>
      <c r="B83" s="213" t="s">
        <v>106</v>
      </c>
      <c r="C83" s="10" t="s">
        <v>251</v>
      </c>
      <c r="D83" s="363">
        <v>3000</v>
      </c>
    </row>
    <row r="84" spans="1:4" ht="12" customHeight="1">
      <c r="A84" s="292"/>
      <c r="B84" s="213" t="s">
        <v>107</v>
      </c>
      <c r="C84" s="10" t="s">
        <v>252</v>
      </c>
      <c r="D84" s="363"/>
    </row>
    <row r="85" spans="1:4" ht="12" customHeight="1">
      <c r="A85" s="292"/>
      <c r="B85" s="213" t="s">
        <v>108</v>
      </c>
      <c r="C85" s="10" t="s">
        <v>253</v>
      </c>
      <c r="D85" s="363"/>
    </row>
    <row r="86" spans="1:4" ht="12" customHeight="1">
      <c r="A86" s="292"/>
      <c r="B86" s="213" t="s">
        <v>109</v>
      </c>
      <c r="C86" s="10" t="s">
        <v>258</v>
      </c>
      <c r="D86" s="363">
        <v>4523</v>
      </c>
    </row>
    <row r="87" spans="1:4" ht="12" customHeight="1">
      <c r="A87" s="292"/>
      <c r="B87" s="213" t="s">
        <v>119</v>
      </c>
      <c r="C87" s="10" t="s">
        <v>354</v>
      </c>
      <c r="D87" s="363">
        <v>2452</v>
      </c>
    </row>
    <row r="88" spans="1:4" ht="12" customHeight="1">
      <c r="A88" s="292"/>
      <c r="B88" s="213" t="s">
        <v>125</v>
      </c>
      <c r="C88" s="10" t="s">
        <v>260</v>
      </c>
      <c r="D88" s="363">
        <v>11000</v>
      </c>
    </row>
    <row r="89" spans="1:4" s="102" customFormat="1" ht="12" customHeight="1">
      <c r="A89" s="292"/>
      <c r="B89" s="213" t="s">
        <v>254</v>
      </c>
      <c r="C89" s="10" t="s">
        <v>294</v>
      </c>
      <c r="D89" s="363"/>
    </row>
    <row r="90" spans="1:12" ht="12" customHeight="1">
      <c r="A90" s="292"/>
      <c r="B90" s="213" t="s">
        <v>255</v>
      </c>
      <c r="C90" s="198" t="s">
        <v>295</v>
      </c>
      <c r="D90" s="363"/>
      <c r="L90" s="304"/>
    </row>
    <row r="91" spans="1:4" ht="12" customHeight="1">
      <c r="A91" s="292"/>
      <c r="B91" s="213" t="s">
        <v>256</v>
      </c>
      <c r="C91" s="198" t="s">
        <v>296</v>
      </c>
      <c r="D91" s="363">
        <v>11000</v>
      </c>
    </row>
    <row r="92" spans="1:4" ht="12" customHeight="1" thickBot="1">
      <c r="A92" s="293"/>
      <c r="B92" s="226" t="s">
        <v>257</v>
      </c>
      <c r="C92" s="228" t="s">
        <v>297</v>
      </c>
      <c r="D92" s="227"/>
    </row>
    <row r="93" spans="1:4" ht="12" customHeight="1" thickBot="1">
      <c r="A93" s="241" t="s">
        <v>5</v>
      </c>
      <c r="B93" s="38"/>
      <c r="C93" s="56" t="s">
        <v>261</v>
      </c>
      <c r="D93" s="219"/>
    </row>
    <row r="94" spans="1:4" s="102" customFormat="1" ht="12" customHeight="1" thickBot="1">
      <c r="A94" s="241" t="s">
        <v>6</v>
      </c>
      <c r="B94" s="38"/>
      <c r="C94" s="56" t="s">
        <v>262</v>
      </c>
      <c r="D94" s="159">
        <f>+D95+D96</f>
        <v>31840</v>
      </c>
    </row>
    <row r="95" spans="1:4" s="102" customFormat="1" ht="12" customHeight="1">
      <c r="A95" s="291"/>
      <c r="B95" s="218" t="s">
        <v>81</v>
      </c>
      <c r="C95" s="13" t="s">
        <v>48</v>
      </c>
      <c r="D95" s="52">
        <v>1840</v>
      </c>
    </row>
    <row r="96" spans="1:4" s="102" customFormat="1" ht="12" customHeight="1" thickBot="1">
      <c r="A96" s="293"/>
      <c r="B96" s="226" t="s">
        <v>82</v>
      </c>
      <c r="C96" s="20" t="s">
        <v>49</v>
      </c>
      <c r="D96" s="51">
        <v>30000</v>
      </c>
    </row>
    <row r="97" spans="1:4" s="102" customFormat="1" ht="12" customHeight="1" thickBot="1">
      <c r="A97" s="241" t="s">
        <v>7</v>
      </c>
      <c r="B97" s="234"/>
      <c r="C97" s="56" t="s">
        <v>374</v>
      </c>
      <c r="D97" s="219">
        <v>242757</v>
      </c>
    </row>
    <row r="98" spans="1:4" s="102" customFormat="1" ht="12" customHeight="1" thickBot="1">
      <c r="A98" s="241" t="s">
        <v>8</v>
      </c>
      <c r="B98" s="38"/>
      <c r="C98" s="135" t="s">
        <v>375</v>
      </c>
      <c r="D98" s="365">
        <f>+D67+D81+D93+D94+D97</f>
        <v>405258</v>
      </c>
    </row>
    <row r="99" spans="1:4" s="102" customFormat="1" ht="12" customHeight="1" thickBot="1">
      <c r="A99" s="241" t="s">
        <v>9</v>
      </c>
      <c r="B99" s="38"/>
      <c r="C99" s="56" t="s">
        <v>376</v>
      </c>
      <c r="D99" s="159">
        <f>+D100+D101</f>
        <v>3333</v>
      </c>
    </row>
    <row r="100" spans="1:4" ht="18" customHeight="1">
      <c r="A100" s="291"/>
      <c r="B100" s="213" t="s">
        <v>373</v>
      </c>
      <c r="C100" s="13" t="s">
        <v>339</v>
      </c>
      <c r="D100" s="52"/>
    </row>
    <row r="101" spans="1:4" ht="12" customHeight="1" thickBot="1">
      <c r="A101" s="293"/>
      <c r="B101" s="226" t="s">
        <v>94</v>
      </c>
      <c r="C101" s="20" t="s">
        <v>340</v>
      </c>
      <c r="D101" s="51">
        <v>3333</v>
      </c>
    </row>
    <row r="102" spans="1:4" ht="15" customHeight="1" thickBot="1">
      <c r="A102" s="241" t="s">
        <v>10</v>
      </c>
      <c r="B102" s="268"/>
      <c r="C102" s="294" t="s">
        <v>377</v>
      </c>
      <c r="D102" s="95">
        <f>+D98+D99</f>
        <v>408591</v>
      </c>
    </row>
    <row r="103" spans="1:4" ht="13.5" thickBot="1">
      <c r="A103" s="295"/>
      <c r="B103" s="296"/>
      <c r="C103" s="296"/>
      <c r="D103" s="296"/>
    </row>
    <row r="104" spans="1:4" ht="15" customHeight="1" thickBot="1">
      <c r="A104" s="297" t="s">
        <v>341</v>
      </c>
      <c r="B104" s="298"/>
      <c r="C104" s="299"/>
      <c r="D104" s="130">
        <v>9</v>
      </c>
    </row>
    <row r="105" spans="1:4" ht="14.25" customHeight="1" thickBot="1">
      <c r="A105" s="297" t="s">
        <v>342</v>
      </c>
      <c r="B105" s="298"/>
      <c r="C105" s="299"/>
      <c r="D105" s="130">
        <v>3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&amp;C3. melléklet a 7/2012.(III.7.) önkormányzati rendelethez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26" sqref="C2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242"/>
      <c r="B1" s="243"/>
      <c r="C1" s="305"/>
      <c r="D1" s="303" t="s">
        <v>390</v>
      </c>
    </row>
    <row r="2" spans="1:4" s="98" customFormat="1" ht="25.5" customHeight="1">
      <c r="A2" s="387" t="s">
        <v>324</v>
      </c>
      <c r="B2" s="388"/>
      <c r="C2" s="300" t="s">
        <v>356</v>
      </c>
      <c r="D2" s="306" t="s">
        <v>52</v>
      </c>
    </row>
    <row r="3" spans="1:4" s="98" customFormat="1" ht="16.5" thickBot="1">
      <c r="A3" s="246" t="s">
        <v>323</v>
      </c>
      <c r="B3" s="247"/>
      <c r="C3" s="301" t="s">
        <v>50</v>
      </c>
      <c r="D3" s="307" t="s">
        <v>378</v>
      </c>
    </row>
    <row r="4" spans="1:4" s="99" customFormat="1" ht="15.75" customHeight="1" thickBot="1">
      <c r="A4" s="248"/>
      <c r="B4" s="248"/>
      <c r="C4" s="248"/>
      <c r="D4" s="249" t="s">
        <v>37</v>
      </c>
    </row>
    <row r="5" spans="1:4" ht="13.5" thickBot="1">
      <c r="A5" s="389" t="s">
        <v>325</v>
      </c>
      <c r="B5" s="390"/>
      <c r="C5" s="250" t="s">
        <v>38</v>
      </c>
      <c r="D5" s="251" t="s">
        <v>39</v>
      </c>
    </row>
    <row r="6" spans="1:4" s="96" customFormat="1" ht="12.75" customHeight="1" thickBot="1">
      <c r="A6" s="238">
        <v>1</v>
      </c>
      <c r="B6" s="239">
        <v>2</v>
      </c>
      <c r="C6" s="239">
        <v>3</v>
      </c>
      <c r="D6" s="240">
        <v>4</v>
      </c>
    </row>
    <row r="7" spans="1:4" s="96" customFormat="1" ht="15.75" customHeight="1" thickBot="1">
      <c r="A7" s="252"/>
      <c r="B7" s="253"/>
      <c r="C7" s="253" t="s">
        <v>40</v>
      </c>
      <c r="D7" s="254"/>
    </row>
    <row r="8" spans="1:4" s="100" customFormat="1" ht="12" customHeight="1" thickBot="1">
      <c r="A8" s="238" t="s">
        <v>3</v>
      </c>
      <c r="B8" s="255"/>
      <c r="C8" s="256" t="s">
        <v>343</v>
      </c>
      <c r="D8" s="159">
        <f>SUM(D9:D16)</f>
        <v>0</v>
      </c>
    </row>
    <row r="9" spans="1:4" s="100" customFormat="1" ht="12" customHeight="1">
      <c r="A9" s="260"/>
      <c r="B9" s="258" t="s">
        <v>99</v>
      </c>
      <c r="C9" s="17" t="s">
        <v>170</v>
      </c>
      <c r="D9" s="49"/>
    </row>
    <row r="10" spans="1:4" s="100" customFormat="1" ht="12" customHeight="1">
      <c r="A10" s="257"/>
      <c r="B10" s="258" t="s">
        <v>100</v>
      </c>
      <c r="C10" s="10" t="s">
        <v>171</v>
      </c>
      <c r="D10" s="48"/>
    </row>
    <row r="11" spans="1:4" s="100" customFormat="1" ht="12" customHeight="1">
      <c r="A11" s="257"/>
      <c r="B11" s="258" t="s">
        <v>101</v>
      </c>
      <c r="C11" s="10" t="s">
        <v>172</v>
      </c>
      <c r="D11" s="48"/>
    </row>
    <row r="12" spans="1:4" s="100" customFormat="1" ht="12" customHeight="1">
      <c r="A12" s="257"/>
      <c r="B12" s="258" t="s">
        <v>102</v>
      </c>
      <c r="C12" s="10" t="s">
        <v>173</v>
      </c>
      <c r="D12" s="48"/>
    </row>
    <row r="13" spans="1:4" s="100" customFormat="1" ht="12" customHeight="1">
      <c r="A13" s="257"/>
      <c r="B13" s="258" t="s">
        <v>132</v>
      </c>
      <c r="C13" s="9" t="s">
        <v>174</v>
      </c>
      <c r="D13" s="48"/>
    </row>
    <row r="14" spans="1:4" s="100" customFormat="1" ht="12" customHeight="1">
      <c r="A14" s="262"/>
      <c r="B14" s="258" t="s">
        <v>103</v>
      </c>
      <c r="C14" s="10" t="s">
        <v>175</v>
      </c>
      <c r="D14" s="50"/>
    </row>
    <row r="15" spans="1:4" s="101" customFormat="1" ht="12" customHeight="1">
      <c r="A15" s="257"/>
      <c r="B15" s="258" t="s">
        <v>104</v>
      </c>
      <c r="C15" s="10" t="s">
        <v>344</v>
      </c>
      <c r="D15" s="48"/>
    </row>
    <row r="16" spans="1:4" s="101" customFormat="1" ht="12" customHeight="1" thickBot="1">
      <c r="A16" s="263"/>
      <c r="B16" s="264" t="s">
        <v>115</v>
      </c>
      <c r="C16" s="9" t="s">
        <v>322</v>
      </c>
      <c r="D16" s="51"/>
    </row>
    <row r="17" spans="1:4" s="100" customFormat="1" ht="12" customHeight="1" thickBot="1">
      <c r="A17" s="238" t="s">
        <v>4</v>
      </c>
      <c r="B17" s="255"/>
      <c r="C17" s="256" t="s">
        <v>345</v>
      </c>
      <c r="D17" s="159">
        <f>SUM(D18:D21)</f>
        <v>0</v>
      </c>
    </row>
    <row r="18" spans="1:4" s="101" customFormat="1" ht="12" customHeight="1">
      <c r="A18" s="257"/>
      <c r="B18" s="258" t="s">
        <v>105</v>
      </c>
      <c r="C18" s="13" t="s">
        <v>122</v>
      </c>
      <c r="D18" s="48"/>
    </row>
    <row r="19" spans="1:4" s="101" customFormat="1" ht="12" customHeight="1">
      <c r="A19" s="257"/>
      <c r="B19" s="258" t="s">
        <v>106</v>
      </c>
      <c r="C19" s="10" t="s">
        <v>123</v>
      </c>
      <c r="D19" s="48"/>
    </row>
    <row r="20" spans="1:4" s="101" customFormat="1" ht="12" customHeight="1">
      <c r="A20" s="257"/>
      <c r="B20" s="258" t="s">
        <v>107</v>
      </c>
      <c r="C20" s="10" t="s">
        <v>346</v>
      </c>
      <c r="D20" s="48"/>
    </row>
    <row r="21" spans="1:4" s="101" customFormat="1" ht="12" customHeight="1" thickBot="1">
      <c r="A21" s="257"/>
      <c r="B21" s="258" t="s">
        <v>108</v>
      </c>
      <c r="C21" s="10" t="s">
        <v>124</v>
      </c>
      <c r="D21" s="48"/>
    </row>
    <row r="22" spans="1:4" s="101" customFormat="1" ht="12" customHeight="1" thickBot="1">
      <c r="A22" s="241" t="s">
        <v>5</v>
      </c>
      <c r="B22" s="136"/>
      <c r="C22" s="136" t="s">
        <v>347</v>
      </c>
      <c r="D22" s="219"/>
    </row>
    <row r="23" spans="1:4" s="101" customFormat="1" ht="12" customHeight="1" thickBot="1">
      <c r="A23" s="241" t="s">
        <v>6</v>
      </c>
      <c r="B23" s="136"/>
      <c r="C23" s="136" t="s">
        <v>379</v>
      </c>
      <c r="D23" s="219"/>
    </row>
    <row r="24" spans="1:4" s="100" customFormat="1" ht="12" customHeight="1" thickBot="1">
      <c r="A24" s="241" t="s">
        <v>7</v>
      </c>
      <c r="B24" s="255"/>
      <c r="C24" s="136" t="s">
        <v>380</v>
      </c>
      <c r="D24" s="219"/>
    </row>
    <row r="25" spans="1:4" s="100" customFormat="1" ht="12" customHeight="1" thickBot="1">
      <c r="A25" s="238" t="s">
        <v>8</v>
      </c>
      <c r="B25" s="224"/>
      <c r="C25" s="136" t="s">
        <v>383</v>
      </c>
      <c r="D25" s="364">
        <f>+D26+D27</f>
        <v>0</v>
      </c>
    </row>
    <row r="26" spans="1:4" s="100" customFormat="1" ht="12" customHeight="1">
      <c r="A26" s="260"/>
      <c r="B26" s="220" t="s">
        <v>86</v>
      </c>
      <c r="C26" s="194" t="s">
        <v>74</v>
      </c>
      <c r="D26" s="361"/>
    </row>
    <row r="27" spans="1:4" s="100" customFormat="1" ht="12" customHeight="1" thickBot="1">
      <c r="A27" s="266"/>
      <c r="B27" s="222" t="s">
        <v>87</v>
      </c>
      <c r="C27" s="196" t="s">
        <v>350</v>
      </c>
      <c r="D27" s="362"/>
    </row>
    <row r="28" spans="1:4" s="101" customFormat="1" ht="12" customHeight="1" thickBot="1">
      <c r="A28" s="274" t="s">
        <v>9</v>
      </c>
      <c r="B28" s="275"/>
      <c r="C28" s="136" t="s">
        <v>381</v>
      </c>
      <c r="D28" s="219">
        <v>54753</v>
      </c>
    </row>
    <row r="29" spans="1:4" s="101" customFormat="1" ht="15" customHeight="1" thickBot="1">
      <c r="A29" s="274" t="s">
        <v>10</v>
      </c>
      <c r="B29" s="279"/>
      <c r="C29" s="280" t="s">
        <v>382</v>
      </c>
      <c r="D29" s="281">
        <f>SUM(D8,D17,D22,D23,D24,D25,D28)</f>
        <v>54753</v>
      </c>
    </row>
    <row r="30" spans="1:4" s="101" customFormat="1" ht="15" customHeight="1">
      <c r="A30" s="282"/>
      <c r="B30" s="282"/>
      <c r="C30" s="283"/>
      <c r="D30" s="284"/>
    </row>
    <row r="31" spans="1:4" ht="13.5" thickBot="1">
      <c r="A31" s="285"/>
      <c r="B31" s="286"/>
      <c r="C31" s="286"/>
      <c r="D31" s="286"/>
    </row>
    <row r="32" spans="1:4" s="96" customFormat="1" ht="16.5" customHeight="1" thickBot="1">
      <c r="A32" s="287"/>
      <c r="B32" s="288"/>
      <c r="C32" s="289" t="s">
        <v>46</v>
      </c>
      <c r="D32" s="290"/>
    </row>
    <row r="33" spans="1:4" s="102" customFormat="1" ht="12" customHeight="1" thickBot="1">
      <c r="A33" s="241" t="s">
        <v>3</v>
      </c>
      <c r="B33" s="38"/>
      <c r="C33" s="56" t="s">
        <v>244</v>
      </c>
      <c r="D33" s="159">
        <f>SUM(D34:D38)</f>
        <v>53643</v>
      </c>
    </row>
    <row r="34" spans="1:4" ht="12" customHeight="1">
      <c r="A34" s="291"/>
      <c r="B34" s="218" t="s">
        <v>99</v>
      </c>
      <c r="C34" s="13" t="s">
        <v>32</v>
      </c>
      <c r="D34" s="174">
        <v>27291</v>
      </c>
    </row>
    <row r="35" spans="1:4" ht="12" customHeight="1">
      <c r="A35" s="292"/>
      <c r="B35" s="213" t="s">
        <v>100</v>
      </c>
      <c r="C35" s="10" t="s">
        <v>245</v>
      </c>
      <c r="D35" s="363">
        <v>7561</v>
      </c>
    </row>
    <row r="36" spans="1:4" ht="12" customHeight="1">
      <c r="A36" s="292"/>
      <c r="B36" s="213" t="s">
        <v>101</v>
      </c>
      <c r="C36" s="10" t="s">
        <v>128</v>
      </c>
      <c r="D36" s="363">
        <v>10687</v>
      </c>
    </row>
    <row r="37" spans="1:4" ht="12" customHeight="1">
      <c r="A37" s="292"/>
      <c r="B37" s="213" t="s">
        <v>102</v>
      </c>
      <c r="C37" s="10" t="s">
        <v>246</v>
      </c>
      <c r="D37" s="363">
        <v>8104</v>
      </c>
    </row>
    <row r="38" spans="1:4" ht="12" customHeight="1" thickBot="1">
      <c r="A38" s="292"/>
      <c r="B38" s="213" t="s">
        <v>114</v>
      </c>
      <c r="C38" s="10" t="s">
        <v>247</v>
      </c>
      <c r="D38" s="363"/>
    </row>
    <row r="39" spans="1:4" ht="12" customHeight="1" thickBot="1">
      <c r="A39" s="241" t="s">
        <v>4</v>
      </c>
      <c r="B39" s="38"/>
      <c r="C39" s="56" t="s">
        <v>353</v>
      </c>
      <c r="D39" s="366">
        <f>SUM(D40:D43)</f>
        <v>1110</v>
      </c>
    </row>
    <row r="40" spans="1:4" s="102" customFormat="1" ht="12" customHeight="1">
      <c r="A40" s="291"/>
      <c r="B40" s="218" t="s">
        <v>105</v>
      </c>
      <c r="C40" s="13" t="s">
        <v>250</v>
      </c>
      <c r="D40" s="174">
        <v>1110</v>
      </c>
    </row>
    <row r="41" spans="1:4" ht="12" customHeight="1">
      <c r="A41" s="292"/>
      <c r="B41" s="213" t="s">
        <v>106</v>
      </c>
      <c r="C41" s="10" t="s">
        <v>251</v>
      </c>
      <c r="D41" s="363"/>
    </row>
    <row r="42" spans="1:4" ht="12" customHeight="1">
      <c r="A42" s="292"/>
      <c r="B42" s="213" t="s">
        <v>109</v>
      </c>
      <c r="C42" s="10" t="s">
        <v>258</v>
      </c>
      <c r="D42" s="363"/>
    </row>
    <row r="43" spans="1:4" ht="12" customHeight="1" thickBot="1">
      <c r="A43" s="292"/>
      <c r="B43" s="213" t="s">
        <v>125</v>
      </c>
      <c r="C43" s="10" t="s">
        <v>47</v>
      </c>
      <c r="D43" s="363"/>
    </row>
    <row r="44" spans="1:4" ht="12" customHeight="1" thickBot="1">
      <c r="A44" s="241" t="s">
        <v>5</v>
      </c>
      <c r="B44" s="38"/>
      <c r="C44" s="56" t="s">
        <v>355</v>
      </c>
      <c r="D44" s="219"/>
    </row>
    <row r="45" spans="1:4" ht="15" customHeight="1" thickBot="1">
      <c r="A45" s="241" t="s">
        <v>6</v>
      </c>
      <c r="B45" s="268"/>
      <c r="C45" s="294" t="s">
        <v>357</v>
      </c>
      <c r="D45" s="95">
        <f>+D33+D39+D44</f>
        <v>54753</v>
      </c>
    </row>
    <row r="46" spans="1:4" ht="13.5" thickBot="1">
      <c r="A46" s="295"/>
      <c r="B46" s="296"/>
      <c r="C46" s="296"/>
      <c r="D46" s="296"/>
    </row>
    <row r="47" spans="1:4" ht="15" customHeight="1" thickBot="1">
      <c r="A47" s="297" t="s">
        <v>341</v>
      </c>
      <c r="B47" s="298"/>
      <c r="C47" s="299"/>
      <c r="D47" s="130">
        <v>8</v>
      </c>
    </row>
    <row r="48" spans="1:4" ht="14.25" customHeight="1" thickBot="1">
      <c r="A48" s="297" t="s">
        <v>342</v>
      </c>
      <c r="B48" s="298"/>
      <c r="C48" s="299"/>
      <c r="D48" s="130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&amp;C3.1 melléklet a 7/2012.(III.7.)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29" sqref="C2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242"/>
      <c r="B1" s="243"/>
      <c r="C1" s="305"/>
      <c r="D1" s="303" t="s">
        <v>391</v>
      </c>
    </row>
    <row r="2" spans="1:4" s="98" customFormat="1" ht="25.5" customHeight="1">
      <c r="A2" s="387" t="s">
        <v>324</v>
      </c>
      <c r="B2" s="388"/>
      <c r="C2" s="300" t="s">
        <v>386</v>
      </c>
      <c r="D2" s="306" t="s">
        <v>53</v>
      </c>
    </row>
    <row r="3" spans="1:4" s="98" customFormat="1" ht="16.5" thickBot="1">
      <c r="A3" s="246" t="s">
        <v>323</v>
      </c>
      <c r="B3" s="247"/>
      <c r="C3" s="301" t="s">
        <v>387</v>
      </c>
      <c r="D3" s="307"/>
    </row>
    <row r="4" spans="1:4" s="99" customFormat="1" ht="15.75" customHeight="1" thickBot="1">
      <c r="A4" s="248"/>
      <c r="B4" s="248"/>
      <c r="C4" s="248"/>
      <c r="D4" s="249" t="s">
        <v>37</v>
      </c>
    </row>
    <row r="5" spans="1:4" ht="13.5" thickBot="1">
      <c r="A5" s="389" t="s">
        <v>325</v>
      </c>
      <c r="B5" s="390"/>
      <c r="C5" s="250" t="s">
        <v>38</v>
      </c>
      <c r="D5" s="251" t="s">
        <v>39</v>
      </c>
    </row>
    <row r="6" spans="1:4" s="96" customFormat="1" ht="12.75" customHeight="1" thickBot="1">
      <c r="A6" s="238">
        <v>1</v>
      </c>
      <c r="B6" s="239">
        <v>2</v>
      </c>
      <c r="C6" s="239">
        <v>3</v>
      </c>
      <c r="D6" s="240">
        <v>4</v>
      </c>
    </row>
    <row r="7" spans="1:4" s="96" customFormat="1" ht="15.75" customHeight="1" thickBot="1">
      <c r="A7" s="252"/>
      <c r="B7" s="253"/>
      <c r="C7" s="253" t="s">
        <v>40</v>
      </c>
      <c r="D7" s="254"/>
    </row>
    <row r="8" spans="1:4" s="100" customFormat="1" ht="12" customHeight="1" thickBot="1">
      <c r="A8" s="238" t="s">
        <v>3</v>
      </c>
      <c r="B8" s="255"/>
      <c r="C8" s="256" t="s">
        <v>343</v>
      </c>
      <c r="D8" s="159">
        <f>SUM(D9:D16)</f>
        <v>7040</v>
      </c>
    </row>
    <row r="9" spans="1:4" s="100" customFormat="1" ht="12" customHeight="1">
      <c r="A9" s="260"/>
      <c r="B9" s="258" t="s">
        <v>99</v>
      </c>
      <c r="C9" s="17" t="s">
        <v>170</v>
      </c>
      <c r="D9" s="368"/>
    </row>
    <row r="10" spans="1:4" s="100" customFormat="1" ht="12" customHeight="1">
      <c r="A10" s="257"/>
      <c r="B10" s="258" t="s">
        <v>100</v>
      </c>
      <c r="C10" s="10" t="s">
        <v>171</v>
      </c>
      <c r="D10" s="363"/>
    </row>
    <row r="11" spans="1:4" s="100" customFormat="1" ht="12" customHeight="1">
      <c r="A11" s="257"/>
      <c r="B11" s="258" t="s">
        <v>101</v>
      </c>
      <c r="C11" s="10" t="s">
        <v>172</v>
      </c>
      <c r="D11" s="363">
        <v>300</v>
      </c>
    </row>
    <row r="12" spans="1:4" s="100" customFormat="1" ht="12" customHeight="1">
      <c r="A12" s="257"/>
      <c r="B12" s="258" t="s">
        <v>102</v>
      </c>
      <c r="C12" s="10" t="s">
        <v>173</v>
      </c>
      <c r="D12" s="363">
        <v>3722</v>
      </c>
    </row>
    <row r="13" spans="1:4" s="100" customFormat="1" ht="12" customHeight="1">
      <c r="A13" s="257"/>
      <c r="B13" s="258" t="s">
        <v>132</v>
      </c>
      <c r="C13" s="9" t="s">
        <v>174</v>
      </c>
      <c r="D13" s="363"/>
    </row>
    <row r="14" spans="1:4" s="100" customFormat="1" ht="12" customHeight="1">
      <c r="A14" s="262"/>
      <c r="B14" s="258" t="s">
        <v>103</v>
      </c>
      <c r="C14" s="10" t="s">
        <v>175</v>
      </c>
      <c r="D14" s="369">
        <v>3018</v>
      </c>
    </row>
    <row r="15" spans="1:4" s="101" customFormat="1" ht="12" customHeight="1">
      <c r="A15" s="257"/>
      <c r="B15" s="258" t="s">
        <v>104</v>
      </c>
      <c r="C15" s="10" t="s">
        <v>344</v>
      </c>
      <c r="D15" s="363"/>
    </row>
    <row r="16" spans="1:4" s="101" customFormat="1" ht="12" customHeight="1" thickBot="1">
      <c r="A16" s="263"/>
      <c r="B16" s="264" t="s">
        <v>115</v>
      </c>
      <c r="C16" s="9" t="s">
        <v>322</v>
      </c>
      <c r="D16" s="227"/>
    </row>
    <row r="17" spans="1:4" s="100" customFormat="1" ht="12" customHeight="1" thickBot="1">
      <c r="A17" s="238" t="s">
        <v>4</v>
      </c>
      <c r="B17" s="255"/>
      <c r="C17" s="256" t="s">
        <v>345</v>
      </c>
      <c r="D17" s="159">
        <f>SUM(D18:D21)</f>
        <v>200</v>
      </c>
    </row>
    <row r="18" spans="1:4" s="101" customFormat="1" ht="12" customHeight="1">
      <c r="A18" s="257"/>
      <c r="B18" s="258" t="s">
        <v>105</v>
      </c>
      <c r="C18" s="13" t="s">
        <v>122</v>
      </c>
      <c r="D18" s="363"/>
    </row>
    <row r="19" spans="1:4" s="101" customFormat="1" ht="12" customHeight="1">
      <c r="A19" s="257"/>
      <c r="B19" s="258" t="s">
        <v>106</v>
      </c>
      <c r="C19" s="10" t="s">
        <v>123</v>
      </c>
      <c r="D19" s="363"/>
    </row>
    <row r="20" spans="1:4" s="101" customFormat="1" ht="12" customHeight="1">
      <c r="A20" s="257"/>
      <c r="B20" s="258" t="s">
        <v>107</v>
      </c>
      <c r="C20" s="10" t="s">
        <v>346</v>
      </c>
      <c r="D20" s="363">
        <v>200</v>
      </c>
    </row>
    <row r="21" spans="1:4" s="101" customFormat="1" ht="12" customHeight="1" thickBot="1">
      <c r="A21" s="257"/>
      <c r="B21" s="258" t="s">
        <v>108</v>
      </c>
      <c r="C21" s="10" t="s">
        <v>124</v>
      </c>
      <c r="D21" s="363"/>
    </row>
    <row r="22" spans="1:4" s="101" customFormat="1" ht="12" customHeight="1" thickBot="1">
      <c r="A22" s="241" t="s">
        <v>5</v>
      </c>
      <c r="B22" s="136"/>
      <c r="C22" s="136" t="s">
        <v>347</v>
      </c>
      <c r="D22" s="219"/>
    </row>
    <row r="23" spans="1:4" s="100" customFormat="1" ht="12" customHeight="1" thickBot="1">
      <c r="A23" s="241" t="s">
        <v>6</v>
      </c>
      <c r="B23" s="255"/>
      <c r="C23" s="136" t="s">
        <v>348</v>
      </c>
      <c r="D23" s="219"/>
    </row>
    <row r="24" spans="1:4" s="100" customFormat="1" ht="12" customHeight="1" thickBot="1">
      <c r="A24" s="238" t="s">
        <v>7</v>
      </c>
      <c r="B24" s="224"/>
      <c r="C24" s="136" t="s">
        <v>349</v>
      </c>
      <c r="D24" s="364">
        <f>+D25+D26</f>
        <v>0</v>
      </c>
    </row>
    <row r="25" spans="1:4" s="100" customFormat="1" ht="12" customHeight="1">
      <c r="A25" s="260"/>
      <c r="B25" s="220" t="s">
        <v>83</v>
      </c>
      <c r="C25" s="194" t="s">
        <v>74</v>
      </c>
      <c r="D25" s="359"/>
    </row>
    <row r="26" spans="1:4" s="100" customFormat="1" ht="12" customHeight="1" thickBot="1">
      <c r="A26" s="266"/>
      <c r="B26" s="222" t="s">
        <v>84</v>
      </c>
      <c r="C26" s="196" t="s">
        <v>350</v>
      </c>
      <c r="D26" s="360"/>
    </row>
    <row r="27" spans="1:4" s="101" customFormat="1" ht="12" customHeight="1" thickBot="1">
      <c r="A27" s="274" t="s">
        <v>8</v>
      </c>
      <c r="B27" s="275"/>
      <c r="C27" s="136" t="s">
        <v>351</v>
      </c>
      <c r="D27" s="219">
        <v>107437</v>
      </c>
    </row>
    <row r="28" spans="1:4" s="101" customFormat="1" ht="15" customHeight="1" thickBot="1">
      <c r="A28" s="274" t="s">
        <v>9</v>
      </c>
      <c r="B28" s="279"/>
      <c r="C28" s="280" t="s">
        <v>352</v>
      </c>
      <c r="D28" s="364">
        <f>SUM(D8,D17,D22,D23,D24,D27)</f>
        <v>114677</v>
      </c>
    </row>
    <row r="29" spans="1:4" s="101" customFormat="1" ht="15" customHeight="1">
      <c r="A29" s="282"/>
      <c r="B29" s="282"/>
      <c r="C29" s="283"/>
      <c r="D29" s="284"/>
    </row>
    <row r="30" spans="1:4" ht="13.5" thickBot="1">
      <c r="A30" s="285"/>
      <c r="B30" s="286"/>
      <c r="C30" s="286"/>
      <c r="D30" s="286"/>
    </row>
    <row r="31" spans="1:4" s="96" customFormat="1" ht="16.5" customHeight="1" thickBot="1">
      <c r="A31" s="287"/>
      <c r="B31" s="288"/>
      <c r="C31" s="289" t="s">
        <v>46</v>
      </c>
      <c r="D31" s="290"/>
    </row>
    <row r="32" spans="1:4" s="102" customFormat="1" ht="12" customHeight="1" thickBot="1">
      <c r="A32" s="241" t="s">
        <v>3</v>
      </c>
      <c r="B32" s="38"/>
      <c r="C32" s="56" t="s">
        <v>244</v>
      </c>
      <c r="D32" s="159">
        <f>SUM(D33:D37)</f>
        <v>114427</v>
      </c>
    </row>
    <row r="33" spans="1:4" ht="12" customHeight="1">
      <c r="A33" s="291"/>
      <c r="B33" s="218" t="s">
        <v>99</v>
      </c>
      <c r="C33" s="13" t="s">
        <v>32</v>
      </c>
      <c r="D33" s="174">
        <v>63291</v>
      </c>
    </row>
    <row r="34" spans="1:4" ht="12" customHeight="1">
      <c r="A34" s="292"/>
      <c r="B34" s="213" t="s">
        <v>100</v>
      </c>
      <c r="C34" s="10" t="s">
        <v>245</v>
      </c>
      <c r="D34" s="363">
        <v>15802</v>
      </c>
    </row>
    <row r="35" spans="1:4" ht="12" customHeight="1">
      <c r="A35" s="292"/>
      <c r="B35" s="213" t="s">
        <v>101</v>
      </c>
      <c r="C35" s="10" t="s">
        <v>128</v>
      </c>
      <c r="D35" s="363">
        <v>35334</v>
      </c>
    </row>
    <row r="36" spans="1:4" ht="12" customHeight="1">
      <c r="A36" s="292"/>
      <c r="B36" s="213" t="s">
        <v>102</v>
      </c>
      <c r="C36" s="10" t="s">
        <v>246</v>
      </c>
      <c r="D36" s="363"/>
    </row>
    <row r="37" spans="1:4" ht="12" customHeight="1" thickBot="1">
      <c r="A37" s="292"/>
      <c r="B37" s="213" t="s">
        <v>114</v>
      </c>
      <c r="C37" s="10" t="s">
        <v>247</v>
      </c>
      <c r="D37" s="363"/>
    </row>
    <row r="38" spans="1:4" ht="12" customHeight="1" thickBot="1">
      <c r="A38" s="241" t="s">
        <v>4</v>
      </c>
      <c r="B38" s="38"/>
      <c r="C38" s="56" t="s">
        <v>353</v>
      </c>
      <c r="D38" s="159">
        <f>SUM(D39:D42)</f>
        <v>250</v>
      </c>
    </row>
    <row r="39" spans="1:4" s="102" customFormat="1" ht="12" customHeight="1">
      <c r="A39" s="291"/>
      <c r="B39" s="218" t="s">
        <v>105</v>
      </c>
      <c r="C39" s="13" t="s">
        <v>250</v>
      </c>
      <c r="D39" s="174">
        <v>250</v>
      </c>
    </row>
    <row r="40" spans="1:4" ht="12" customHeight="1">
      <c r="A40" s="292"/>
      <c r="B40" s="213" t="s">
        <v>106</v>
      </c>
      <c r="C40" s="10" t="s">
        <v>251</v>
      </c>
      <c r="D40" s="363"/>
    </row>
    <row r="41" spans="1:4" ht="12" customHeight="1">
      <c r="A41" s="292"/>
      <c r="B41" s="213" t="s">
        <v>109</v>
      </c>
      <c r="C41" s="10" t="s">
        <v>258</v>
      </c>
      <c r="D41" s="363"/>
    </row>
    <row r="42" spans="1:4" ht="12" customHeight="1" thickBot="1">
      <c r="A42" s="292"/>
      <c r="B42" s="213" t="s">
        <v>125</v>
      </c>
      <c r="C42" s="10" t="s">
        <v>47</v>
      </c>
      <c r="D42" s="363"/>
    </row>
    <row r="43" spans="1:4" ht="12" customHeight="1" thickBot="1">
      <c r="A43" s="241" t="s">
        <v>5</v>
      </c>
      <c r="B43" s="38"/>
      <c r="C43" s="56" t="s">
        <v>355</v>
      </c>
      <c r="D43" s="219"/>
    </row>
    <row r="44" spans="1:4" ht="15" customHeight="1" thickBot="1">
      <c r="A44" s="241" t="s">
        <v>6</v>
      </c>
      <c r="B44" s="268"/>
      <c r="C44" s="294" t="s">
        <v>357</v>
      </c>
      <c r="D44" s="159">
        <f>+D32+D38+D43</f>
        <v>114677</v>
      </c>
    </row>
    <row r="45" spans="1:4" ht="13.5" thickBot="1">
      <c r="A45" s="295"/>
      <c r="B45" s="296"/>
      <c r="C45" s="296"/>
      <c r="D45" s="296"/>
    </row>
    <row r="46" spans="1:4" ht="15" customHeight="1" thickBot="1">
      <c r="A46" s="297" t="s">
        <v>341</v>
      </c>
      <c r="B46" s="298"/>
      <c r="C46" s="299"/>
      <c r="D46" s="130">
        <v>26</v>
      </c>
    </row>
    <row r="47" spans="1:4" ht="14.25" customHeight="1" thickBot="1">
      <c r="A47" s="297" t="s">
        <v>342</v>
      </c>
      <c r="B47" s="298"/>
      <c r="C47" s="299"/>
      <c r="D47" s="130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&amp;C4. melléklet a 7/2012.(III.7)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">
      <selection activeCell="B5" sqref="B5"/>
    </sheetView>
  </sheetViews>
  <sheetFormatPr defaultColWidth="9.00390625" defaultRowHeight="12.75"/>
  <cols>
    <col min="1" max="1" width="7.875" style="69" customWidth="1"/>
    <col min="2" max="2" width="73.50390625" style="69" customWidth="1"/>
    <col min="3" max="5" width="16.625" style="69" customWidth="1"/>
    <col min="6" max="6" width="9.00390625" style="69" customWidth="1"/>
    <col min="7" max="16384" width="9.375" style="69" customWidth="1"/>
  </cols>
  <sheetData>
    <row r="1" spans="1:2" ht="15.75">
      <c r="A1" s="391" t="s">
        <v>402</v>
      </c>
      <c r="B1" s="392"/>
    </row>
    <row r="2" spans="2:5" ht="15.75" customHeight="1" thickBot="1">
      <c r="B2" s="375" t="s">
        <v>0</v>
      </c>
      <c r="C2" s="68"/>
      <c r="D2" s="68"/>
      <c r="E2" s="68"/>
    </row>
    <row r="3" spans="1:5" ht="37.5" customHeight="1" thickBot="1">
      <c r="A3" s="46" t="s">
        <v>59</v>
      </c>
      <c r="B3" s="47" t="s">
        <v>2</v>
      </c>
      <c r="C3" s="47" t="s">
        <v>366</v>
      </c>
      <c r="D3" s="47" t="s">
        <v>367</v>
      </c>
      <c r="E3" s="232" t="s">
        <v>159</v>
      </c>
    </row>
    <row r="4" spans="1:5" s="71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233">
        <v>5</v>
      </c>
    </row>
    <row r="5" spans="1:5" s="2" customFormat="1" ht="12" customHeight="1" thickBot="1">
      <c r="A5" s="40" t="s">
        <v>3</v>
      </c>
      <c r="B5" s="41" t="s">
        <v>160</v>
      </c>
      <c r="C5" s="319">
        <f>+C6+C13+C22</f>
        <v>278155</v>
      </c>
      <c r="D5" s="319">
        <f>+D6+D13+D22</f>
        <v>260131</v>
      </c>
      <c r="E5" s="320">
        <f>+E6+E13+E22</f>
        <v>253036</v>
      </c>
    </row>
    <row r="6" spans="1:5" s="2" customFormat="1" ht="12" customHeight="1" thickBot="1">
      <c r="A6" s="37" t="s">
        <v>4</v>
      </c>
      <c r="B6" s="38" t="s">
        <v>161</v>
      </c>
      <c r="C6" s="321">
        <f>SUM(C7:C12)</f>
        <v>226048</v>
      </c>
      <c r="D6" s="321">
        <f>SUM(D7:D12)</f>
        <v>241608</v>
      </c>
      <c r="E6" s="322">
        <f>SUM(E7:E12)</f>
        <v>229336</v>
      </c>
    </row>
    <row r="7" spans="1:5" s="2" customFormat="1" ht="12" customHeight="1">
      <c r="A7" s="22" t="s">
        <v>105</v>
      </c>
      <c r="B7" s="10" t="s">
        <v>42</v>
      </c>
      <c r="C7" s="308">
        <v>153699</v>
      </c>
      <c r="D7" s="308">
        <v>172196</v>
      </c>
      <c r="E7" s="323">
        <v>154100</v>
      </c>
    </row>
    <row r="8" spans="1:5" s="2" customFormat="1" ht="12" customHeight="1">
      <c r="A8" s="22" t="s">
        <v>106</v>
      </c>
      <c r="B8" s="10" t="s">
        <v>73</v>
      </c>
      <c r="C8" s="308"/>
      <c r="D8" s="308"/>
      <c r="E8" s="323"/>
    </row>
    <row r="9" spans="1:5" s="2" customFormat="1" ht="12" customHeight="1">
      <c r="A9" s="22" t="s">
        <v>107</v>
      </c>
      <c r="B9" s="10" t="s">
        <v>43</v>
      </c>
      <c r="C9" s="308">
        <v>65048</v>
      </c>
      <c r="D9" s="308">
        <v>63184</v>
      </c>
      <c r="E9" s="323">
        <v>75236</v>
      </c>
    </row>
    <row r="10" spans="1:5" s="2" customFormat="1" ht="12" customHeight="1">
      <c r="A10" s="22" t="s">
        <v>108</v>
      </c>
      <c r="B10" s="10" t="s">
        <v>162</v>
      </c>
      <c r="C10" s="308">
        <v>7301</v>
      </c>
      <c r="D10" s="308">
        <v>6228</v>
      </c>
      <c r="E10" s="323"/>
    </row>
    <row r="11" spans="1:5" s="2" customFormat="1" ht="12" customHeight="1">
      <c r="A11" s="22" t="s">
        <v>109</v>
      </c>
      <c r="B11" s="10" t="s">
        <v>163</v>
      </c>
      <c r="C11" s="308"/>
      <c r="D11" s="308"/>
      <c r="E11" s="323"/>
    </row>
    <row r="12" spans="1:5" s="2" customFormat="1" ht="12" customHeight="1" thickBot="1">
      <c r="A12" s="22" t="s">
        <v>119</v>
      </c>
      <c r="B12" s="10" t="s">
        <v>164</v>
      </c>
      <c r="C12" s="308"/>
      <c r="D12" s="308"/>
      <c r="E12" s="323"/>
    </row>
    <row r="13" spans="1:5" s="2" customFormat="1" ht="12" customHeight="1" thickBot="1">
      <c r="A13" s="37" t="s">
        <v>5</v>
      </c>
      <c r="B13" s="38" t="s">
        <v>165</v>
      </c>
      <c r="C13" s="321">
        <f>SUM(C14:C21)</f>
        <v>52099</v>
      </c>
      <c r="D13" s="321">
        <f>SUM(D14:D21)</f>
        <v>18513</v>
      </c>
      <c r="E13" s="322">
        <f>SUM(E14:E21)</f>
        <v>23700</v>
      </c>
    </row>
    <row r="14" spans="1:5" s="2" customFormat="1" ht="12" customHeight="1">
      <c r="A14" s="26" t="s">
        <v>77</v>
      </c>
      <c r="B14" s="17" t="s">
        <v>170</v>
      </c>
      <c r="C14" s="309"/>
      <c r="D14" s="309"/>
      <c r="E14" s="324"/>
    </row>
    <row r="15" spans="1:5" s="2" customFormat="1" ht="12" customHeight="1">
      <c r="A15" s="22" t="s">
        <v>78</v>
      </c>
      <c r="B15" s="10" t="s">
        <v>171</v>
      </c>
      <c r="C15" s="308"/>
      <c r="D15" s="308"/>
      <c r="E15" s="323"/>
    </row>
    <row r="16" spans="1:5" s="2" customFormat="1" ht="12" customHeight="1">
      <c r="A16" s="22" t="s">
        <v>79</v>
      </c>
      <c r="B16" s="10" t="s">
        <v>172</v>
      </c>
      <c r="C16" s="308"/>
      <c r="D16" s="308"/>
      <c r="E16" s="323">
        <v>2771</v>
      </c>
    </row>
    <row r="17" spans="1:5" s="2" customFormat="1" ht="12" customHeight="1">
      <c r="A17" s="22" t="s">
        <v>80</v>
      </c>
      <c r="B17" s="10" t="s">
        <v>173</v>
      </c>
      <c r="C17" s="308">
        <v>12649</v>
      </c>
      <c r="D17" s="308">
        <v>13247</v>
      </c>
      <c r="E17" s="323">
        <v>9906</v>
      </c>
    </row>
    <row r="18" spans="1:5" s="2" customFormat="1" ht="12" customHeight="1">
      <c r="A18" s="21" t="s">
        <v>166</v>
      </c>
      <c r="B18" s="9" t="s">
        <v>174</v>
      </c>
      <c r="C18" s="310"/>
      <c r="D18" s="310"/>
      <c r="E18" s="325"/>
    </row>
    <row r="19" spans="1:5" s="2" customFormat="1" ht="12" customHeight="1">
      <c r="A19" s="22" t="s">
        <v>167</v>
      </c>
      <c r="B19" s="10" t="s">
        <v>175</v>
      </c>
      <c r="C19" s="308">
        <v>36266</v>
      </c>
      <c r="D19" s="308">
        <v>4771</v>
      </c>
      <c r="E19" s="323">
        <v>7139</v>
      </c>
    </row>
    <row r="20" spans="1:5" s="2" customFormat="1" ht="12" customHeight="1">
      <c r="A20" s="22" t="s">
        <v>168</v>
      </c>
      <c r="B20" s="10" t="s">
        <v>176</v>
      </c>
      <c r="C20" s="308">
        <v>3184</v>
      </c>
      <c r="D20" s="308">
        <v>495</v>
      </c>
      <c r="E20" s="323">
        <v>400</v>
      </c>
    </row>
    <row r="21" spans="1:5" s="2" customFormat="1" ht="12" customHeight="1" thickBot="1">
      <c r="A21" s="23" t="s">
        <v>169</v>
      </c>
      <c r="B21" s="12" t="s">
        <v>177</v>
      </c>
      <c r="C21" s="311"/>
      <c r="D21" s="311">
        <v>0</v>
      </c>
      <c r="E21" s="326">
        <v>3484</v>
      </c>
    </row>
    <row r="22" spans="1:5" s="2" customFormat="1" ht="12" customHeight="1" thickBot="1">
      <c r="A22" s="37" t="s">
        <v>178</v>
      </c>
      <c r="B22" s="38" t="s">
        <v>180</v>
      </c>
      <c r="C22" s="312">
        <v>8</v>
      </c>
      <c r="D22" s="312">
        <v>10</v>
      </c>
      <c r="E22" s="327"/>
    </row>
    <row r="23" spans="1:5" s="2" customFormat="1" ht="12" customHeight="1" thickBot="1">
      <c r="A23" s="37" t="s">
        <v>7</v>
      </c>
      <c r="B23" s="38" t="s">
        <v>181</v>
      </c>
      <c r="C23" s="321">
        <f>SUM(C24:C31)</f>
        <v>136557</v>
      </c>
      <c r="D23" s="321">
        <f>SUM(D24:D31)</f>
        <v>112547</v>
      </c>
      <c r="E23" s="322">
        <f>SUM(E24:E31)</f>
        <v>102382</v>
      </c>
    </row>
    <row r="24" spans="1:5" s="2" customFormat="1" ht="12" customHeight="1">
      <c r="A24" s="24" t="s">
        <v>83</v>
      </c>
      <c r="B24" s="13" t="s">
        <v>187</v>
      </c>
      <c r="C24" s="313">
        <v>95847</v>
      </c>
      <c r="D24" s="313">
        <v>97026</v>
      </c>
      <c r="E24" s="328">
        <v>94916</v>
      </c>
    </row>
    <row r="25" spans="1:5" s="2" customFormat="1" ht="12" customHeight="1">
      <c r="A25" s="22" t="s">
        <v>84</v>
      </c>
      <c r="B25" s="10" t="s">
        <v>188</v>
      </c>
      <c r="C25" s="308"/>
      <c r="D25" s="308"/>
      <c r="E25" s="323">
        <v>7466</v>
      </c>
    </row>
    <row r="26" spans="1:5" s="2" customFormat="1" ht="12" customHeight="1">
      <c r="A26" s="22" t="s">
        <v>85</v>
      </c>
      <c r="B26" s="10" t="s">
        <v>189</v>
      </c>
      <c r="C26" s="308">
        <v>15283</v>
      </c>
      <c r="D26" s="308"/>
      <c r="E26" s="323"/>
    </row>
    <row r="27" spans="1:5" s="2" customFormat="1" ht="12" customHeight="1">
      <c r="A27" s="25" t="s">
        <v>182</v>
      </c>
      <c r="B27" s="10" t="s">
        <v>88</v>
      </c>
      <c r="C27" s="314">
        <v>14109</v>
      </c>
      <c r="D27" s="314">
        <v>8148</v>
      </c>
      <c r="E27" s="329"/>
    </row>
    <row r="28" spans="1:5" s="2" customFormat="1" ht="12" customHeight="1">
      <c r="A28" s="25" t="s">
        <v>183</v>
      </c>
      <c r="B28" s="10" t="s">
        <v>190</v>
      </c>
      <c r="C28" s="314"/>
      <c r="D28" s="314"/>
      <c r="E28" s="329"/>
    </row>
    <row r="29" spans="1:5" s="2" customFormat="1" ht="12" customHeight="1">
      <c r="A29" s="22" t="s">
        <v>184</v>
      </c>
      <c r="B29" s="10" t="s">
        <v>191</v>
      </c>
      <c r="C29" s="308"/>
      <c r="D29" s="308"/>
      <c r="E29" s="323"/>
    </row>
    <row r="30" spans="1:5" s="2" customFormat="1" ht="12" customHeight="1">
      <c r="A30" s="22" t="s">
        <v>185</v>
      </c>
      <c r="B30" s="10" t="s">
        <v>192</v>
      </c>
      <c r="C30" s="308"/>
      <c r="D30" s="308"/>
      <c r="E30" s="330"/>
    </row>
    <row r="31" spans="1:5" s="2" customFormat="1" ht="12" customHeight="1" thickBot="1">
      <c r="A31" s="22" t="s">
        <v>186</v>
      </c>
      <c r="B31" s="10" t="s">
        <v>193</v>
      </c>
      <c r="C31" s="308">
        <v>11318</v>
      </c>
      <c r="D31" s="308">
        <v>7373</v>
      </c>
      <c r="E31" s="330"/>
    </row>
    <row r="32" spans="1:5" s="2" customFormat="1" ht="12" customHeight="1" thickBot="1">
      <c r="A32" s="37" t="s">
        <v>8</v>
      </c>
      <c r="B32" s="38" t="s">
        <v>293</v>
      </c>
      <c r="C32" s="321">
        <f>+C33+C39</f>
        <v>160468</v>
      </c>
      <c r="D32" s="321">
        <f>+D33+D39</f>
        <v>106384</v>
      </c>
      <c r="E32" s="322">
        <f>+E33+E39</f>
        <v>286329</v>
      </c>
    </row>
    <row r="33" spans="1:5" s="2" customFormat="1" ht="12" customHeight="1">
      <c r="A33" s="24" t="s">
        <v>86</v>
      </c>
      <c r="B33" s="45" t="s">
        <v>196</v>
      </c>
      <c r="C33" s="372">
        <f>SUM(C34:C38)</f>
        <v>14007</v>
      </c>
      <c r="D33" s="372">
        <f>SUM(D34:D38)</f>
        <v>51876</v>
      </c>
      <c r="E33" s="373">
        <f>SUM(E34:E38)</f>
        <v>267341</v>
      </c>
    </row>
    <row r="34" spans="1:5" s="2" customFormat="1" ht="12" customHeight="1">
      <c r="A34" s="22" t="s">
        <v>89</v>
      </c>
      <c r="B34" s="43" t="s">
        <v>197</v>
      </c>
      <c r="C34" s="308">
        <v>3778</v>
      </c>
      <c r="D34" s="308">
        <v>3500</v>
      </c>
      <c r="E34" s="330">
        <v>3605</v>
      </c>
    </row>
    <row r="35" spans="1:5" s="2" customFormat="1" ht="12" customHeight="1">
      <c r="A35" s="22" t="s">
        <v>90</v>
      </c>
      <c r="B35" s="43" t="s">
        <v>198</v>
      </c>
      <c r="C35" s="308">
        <v>3422</v>
      </c>
      <c r="D35" s="308">
        <v>19200</v>
      </c>
      <c r="E35" s="330">
        <v>10000</v>
      </c>
    </row>
    <row r="36" spans="1:5" s="2" customFormat="1" ht="12" customHeight="1">
      <c r="A36" s="22" t="s">
        <v>91</v>
      </c>
      <c r="B36" s="43" t="s">
        <v>199</v>
      </c>
      <c r="C36" s="308">
        <v>338</v>
      </c>
      <c r="D36" s="308">
        <v>533</v>
      </c>
      <c r="E36" s="330">
        <v>544</v>
      </c>
    </row>
    <row r="37" spans="1:5" s="2" customFormat="1" ht="12" customHeight="1">
      <c r="A37" s="22" t="s">
        <v>92</v>
      </c>
      <c r="B37" s="43" t="s">
        <v>45</v>
      </c>
      <c r="C37" s="308">
        <v>2525</v>
      </c>
      <c r="D37" s="308">
        <v>24164</v>
      </c>
      <c r="E37" s="330">
        <v>10145</v>
      </c>
    </row>
    <row r="38" spans="1:5" s="2" customFormat="1" ht="12" customHeight="1">
      <c r="A38" s="22" t="s">
        <v>194</v>
      </c>
      <c r="B38" s="43" t="s">
        <v>200</v>
      </c>
      <c r="C38" s="308">
        <v>3944</v>
      </c>
      <c r="D38" s="308">
        <v>4479</v>
      </c>
      <c r="E38" s="330">
        <v>243047</v>
      </c>
    </row>
    <row r="39" spans="1:5" s="2" customFormat="1" ht="12" customHeight="1">
      <c r="A39" s="22" t="s">
        <v>87</v>
      </c>
      <c r="B39" s="45" t="s">
        <v>201</v>
      </c>
      <c r="C39" s="370">
        <f>SUM(C40:C44)</f>
        <v>146461</v>
      </c>
      <c r="D39" s="370">
        <f>SUM(D40:D44)</f>
        <v>54508</v>
      </c>
      <c r="E39" s="371">
        <f>SUM(E40:E44)</f>
        <v>18988</v>
      </c>
    </row>
    <row r="40" spans="1:5" s="2" customFormat="1" ht="12" customHeight="1">
      <c r="A40" s="22" t="s">
        <v>95</v>
      </c>
      <c r="B40" s="43" t="s">
        <v>197</v>
      </c>
      <c r="C40" s="308"/>
      <c r="D40" s="308"/>
      <c r="E40" s="330"/>
    </row>
    <row r="41" spans="1:5" s="2" customFormat="1" ht="12" customHeight="1">
      <c r="A41" s="22" t="s">
        <v>96</v>
      </c>
      <c r="B41" s="43" t="s">
        <v>198</v>
      </c>
      <c r="C41" s="308">
        <v>38748</v>
      </c>
      <c r="D41" s="308">
        <v>5773</v>
      </c>
      <c r="E41" s="330">
        <v>7000</v>
      </c>
    </row>
    <row r="42" spans="1:5" s="2" customFormat="1" ht="12" customHeight="1">
      <c r="A42" s="22" t="s">
        <v>97</v>
      </c>
      <c r="B42" s="43" t="s">
        <v>199</v>
      </c>
      <c r="C42" s="308"/>
      <c r="D42" s="308"/>
      <c r="E42" s="330"/>
    </row>
    <row r="43" spans="1:5" s="2" customFormat="1" ht="12" customHeight="1">
      <c r="A43" s="22" t="s">
        <v>98</v>
      </c>
      <c r="B43" s="43" t="s">
        <v>45</v>
      </c>
      <c r="C43" s="308">
        <v>107713</v>
      </c>
      <c r="D43" s="308">
        <v>48735</v>
      </c>
      <c r="E43" s="330">
        <v>11988</v>
      </c>
    </row>
    <row r="44" spans="1:5" s="2" customFormat="1" ht="12" customHeight="1" thickBot="1">
      <c r="A44" s="25" t="s">
        <v>195</v>
      </c>
      <c r="B44" s="44" t="s">
        <v>368</v>
      </c>
      <c r="C44" s="314"/>
      <c r="D44" s="314"/>
      <c r="E44" s="331"/>
    </row>
    <row r="45" spans="1:5" s="2" customFormat="1" ht="12" customHeight="1" thickBot="1">
      <c r="A45" s="37" t="s">
        <v>202</v>
      </c>
      <c r="B45" s="38" t="s">
        <v>203</v>
      </c>
      <c r="C45" s="321">
        <f>SUM(C46:C48)</f>
        <v>2368</v>
      </c>
      <c r="D45" s="321">
        <f>SUM(D46:D48)</f>
        <v>2239</v>
      </c>
      <c r="E45" s="322">
        <f>SUM(E46:E48)</f>
        <v>0</v>
      </c>
    </row>
    <row r="46" spans="1:5" s="2" customFormat="1" ht="12" customHeight="1">
      <c r="A46" s="24" t="s">
        <v>93</v>
      </c>
      <c r="B46" s="13" t="s">
        <v>205</v>
      </c>
      <c r="C46" s="313">
        <v>1852</v>
      </c>
      <c r="D46" s="313">
        <v>43</v>
      </c>
      <c r="E46" s="328"/>
    </row>
    <row r="47" spans="1:5" s="2" customFormat="1" ht="12" customHeight="1">
      <c r="A47" s="21" t="s">
        <v>94</v>
      </c>
      <c r="B47" s="10" t="s">
        <v>206</v>
      </c>
      <c r="C47" s="308"/>
      <c r="D47" s="308"/>
      <c r="E47" s="325"/>
    </row>
    <row r="48" spans="1:5" s="2" customFormat="1" ht="12" customHeight="1" thickBot="1">
      <c r="A48" s="25" t="s">
        <v>204</v>
      </c>
      <c r="B48" s="231" t="s">
        <v>142</v>
      </c>
      <c r="C48" s="315">
        <v>516</v>
      </c>
      <c r="D48" s="315">
        <v>2196</v>
      </c>
      <c r="E48" s="329"/>
    </row>
    <row r="49" spans="1:5" s="2" customFormat="1" ht="12" customHeight="1" thickBot="1">
      <c r="A49" s="37" t="s">
        <v>10</v>
      </c>
      <c r="B49" s="38" t="s">
        <v>207</v>
      </c>
      <c r="C49" s="321">
        <f>+C50+C51</f>
        <v>5585</v>
      </c>
      <c r="D49" s="321">
        <f>+D50+D51</f>
        <v>4532</v>
      </c>
      <c r="E49" s="322">
        <f>+E50+E51</f>
        <v>0</v>
      </c>
    </row>
    <row r="50" spans="1:5" s="2" customFormat="1" ht="12" customHeight="1">
      <c r="A50" s="24" t="s">
        <v>208</v>
      </c>
      <c r="B50" s="10" t="s">
        <v>129</v>
      </c>
      <c r="C50" s="313">
        <v>3435</v>
      </c>
      <c r="D50" s="313">
        <v>3404</v>
      </c>
      <c r="E50" s="374"/>
    </row>
    <row r="51" spans="1:5" s="2" customFormat="1" ht="12" customHeight="1" thickBot="1">
      <c r="A51" s="21" t="s">
        <v>209</v>
      </c>
      <c r="B51" s="10" t="s">
        <v>130</v>
      </c>
      <c r="C51" s="310">
        <v>2150</v>
      </c>
      <c r="D51" s="310">
        <v>1128</v>
      </c>
      <c r="E51" s="341"/>
    </row>
    <row r="52" spans="1:7" s="2" customFormat="1" ht="17.25" customHeight="1" thickBot="1">
      <c r="A52" s="37" t="s">
        <v>210</v>
      </c>
      <c r="B52" s="38" t="s">
        <v>211</v>
      </c>
      <c r="C52" s="316"/>
      <c r="D52" s="316"/>
      <c r="E52" s="332"/>
      <c r="G52" s="74"/>
    </row>
    <row r="53" spans="1:5" s="2" customFormat="1" ht="12" customHeight="1" thickBot="1">
      <c r="A53" s="37" t="s">
        <v>12</v>
      </c>
      <c r="B53" s="42" t="s">
        <v>212</v>
      </c>
      <c r="C53" s="333">
        <f>+C5+C23+C32+C45+C49+C52</f>
        <v>583133</v>
      </c>
      <c r="D53" s="333">
        <f>+D5+D23+D32+D45+D49+D52</f>
        <v>485833</v>
      </c>
      <c r="E53" s="334">
        <f>+E5+E23+E32+E45+E49+E52</f>
        <v>641747</v>
      </c>
    </row>
    <row r="54" spans="1:5" s="2" customFormat="1" ht="12" customHeight="1" thickBot="1">
      <c r="A54" s="134" t="s">
        <v>13</v>
      </c>
      <c r="B54" s="136" t="s">
        <v>213</v>
      </c>
      <c r="C54" s="335">
        <f>SUM(C55:C56)</f>
        <v>123939</v>
      </c>
      <c r="D54" s="335">
        <f>SUM(D55:D56)</f>
        <v>18341</v>
      </c>
      <c r="E54" s="336">
        <f>SUM(E55:E56)</f>
        <v>30000</v>
      </c>
    </row>
    <row r="55" spans="1:5" s="2" customFormat="1" ht="12" customHeight="1">
      <c r="A55" s="193" t="s">
        <v>133</v>
      </c>
      <c r="B55" s="194" t="s">
        <v>214</v>
      </c>
      <c r="C55" s="317">
        <v>123939</v>
      </c>
      <c r="D55" s="317">
        <v>18341</v>
      </c>
      <c r="E55" s="337">
        <v>30000</v>
      </c>
    </row>
    <row r="56" spans="1:5" s="2" customFormat="1" ht="12" customHeight="1" thickBot="1">
      <c r="A56" s="195" t="s">
        <v>134</v>
      </c>
      <c r="B56" s="196" t="s">
        <v>215</v>
      </c>
      <c r="C56" s="318"/>
      <c r="D56" s="318"/>
      <c r="E56" s="338"/>
    </row>
    <row r="57" spans="1:5" s="2" customFormat="1" ht="12" customHeight="1" thickBot="1">
      <c r="A57" s="134" t="s">
        <v>14</v>
      </c>
      <c r="B57" s="136" t="s">
        <v>385</v>
      </c>
      <c r="C57" s="333">
        <f>SUM(C58,C65)</f>
        <v>-8487</v>
      </c>
      <c r="D57" s="333">
        <f>SUM(D58,D65)</f>
        <v>15708</v>
      </c>
      <c r="E57" s="334">
        <f>SUM(E58,E65)</f>
        <v>0</v>
      </c>
    </row>
    <row r="58" spans="1:5" s="2" customFormat="1" ht="12" customHeight="1">
      <c r="A58" s="26" t="s">
        <v>217</v>
      </c>
      <c r="B58" s="45" t="s">
        <v>233</v>
      </c>
      <c r="C58" s="339">
        <f>SUM(C59:C64)</f>
        <v>-8487</v>
      </c>
      <c r="D58" s="339">
        <f>SUM(D59:D64)</f>
        <v>15708</v>
      </c>
      <c r="E58" s="340">
        <f>SUM(E59:E64)</f>
        <v>0</v>
      </c>
    </row>
    <row r="59" spans="1:5" s="2" customFormat="1" ht="12" customHeight="1">
      <c r="A59" s="24" t="s">
        <v>232</v>
      </c>
      <c r="B59" s="137" t="s">
        <v>234</v>
      </c>
      <c r="C59" s="308"/>
      <c r="D59" s="308"/>
      <c r="E59" s="330"/>
    </row>
    <row r="60" spans="1:5" s="2" customFormat="1" ht="12" customHeight="1">
      <c r="A60" s="24" t="s">
        <v>218</v>
      </c>
      <c r="B60" s="137" t="s">
        <v>235</v>
      </c>
      <c r="C60" s="313"/>
      <c r="D60" s="313">
        <v>16138</v>
      </c>
      <c r="E60" s="330"/>
    </row>
    <row r="61" spans="1:5" s="2" customFormat="1" ht="12" customHeight="1">
      <c r="A61" s="24" t="s">
        <v>219</v>
      </c>
      <c r="B61" s="137" t="s">
        <v>236</v>
      </c>
      <c r="C61" s="308"/>
      <c r="D61" s="308"/>
      <c r="E61" s="341"/>
    </row>
    <row r="62" spans="1:5" s="2" customFormat="1" ht="12" customHeight="1">
      <c r="A62" s="24" t="s">
        <v>220</v>
      </c>
      <c r="B62" s="137" t="s">
        <v>237</v>
      </c>
      <c r="C62" s="308"/>
      <c r="D62" s="308"/>
      <c r="E62" s="331"/>
    </row>
    <row r="63" spans="1:5" s="2" customFormat="1" ht="12" customHeight="1">
      <c r="A63" s="24" t="s">
        <v>221</v>
      </c>
      <c r="B63" s="137" t="s">
        <v>238</v>
      </c>
      <c r="C63" s="308"/>
      <c r="D63" s="308"/>
      <c r="E63" s="331"/>
    </row>
    <row r="64" spans="1:5" s="2" customFormat="1" ht="12" customHeight="1">
      <c r="A64" s="24" t="s">
        <v>222</v>
      </c>
      <c r="B64" s="137" t="s">
        <v>240</v>
      </c>
      <c r="C64" s="308">
        <v>-8487</v>
      </c>
      <c r="D64" s="308">
        <v>-430</v>
      </c>
      <c r="E64" s="331"/>
    </row>
    <row r="65" spans="1:5" s="2" customFormat="1" ht="12" customHeight="1">
      <c r="A65" s="24" t="s">
        <v>223</v>
      </c>
      <c r="B65" s="45" t="s">
        <v>241</v>
      </c>
      <c r="C65" s="342">
        <f>SUM(C66:C72)</f>
        <v>0</v>
      </c>
      <c r="D65" s="342">
        <f>SUM(D66:D72)</f>
        <v>0</v>
      </c>
      <c r="E65" s="343">
        <f>SUM(E66:E72)</f>
        <v>0</v>
      </c>
    </row>
    <row r="66" spans="1:5" s="2" customFormat="1" ht="12" customHeight="1">
      <c r="A66" s="24" t="s">
        <v>224</v>
      </c>
      <c r="B66" s="137" t="s">
        <v>234</v>
      </c>
      <c r="C66" s="308"/>
      <c r="D66" s="308"/>
      <c r="E66" s="330"/>
    </row>
    <row r="67" spans="1:5" s="2" customFormat="1" ht="12" customHeight="1">
      <c r="A67" s="24" t="s">
        <v>225</v>
      </c>
      <c r="B67" s="137" t="s">
        <v>143</v>
      </c>
      <c r="C67" s="308"/>
      <c r="D67" s="308"/>
      <c r="E67" s="330"/>
    </row>
    <row r="68" spans="1:5" s="2" customFormat="1" ht="12" customHeight="1">
      <c r="A68" s="24" t="s">
        <v>226</v>
      </c>
      <c r="B68" s="137" t="s">
        <v>144</v>
      </c>
      <c r="C68" s="308"/>
      <c r="D68" s="308"/>
      <c r="E68" s="341"/>
    </row>
    <row r="69" spans="1:5" s="2" customFormat="1" ht="12" customHeight="1">
      <c r="A69" s="24" t="s">
        <v>227</v>
      </c>
      <c r="B69" s="137" t="s">
        <v>236</v>
      </c>
      <c r="C69" s="308"/>
      <c r="D69" s="308"/>
      <c r="E69" s="330"/>
    </row>
    <row r="70" spans="1:5" s="2" customFormat="1" ht="12" customHeight="1">
      <c r="A70" s="21" t="s">
        <v>228</v>
      </c>
      <c r="B70" s="44" t="s">
        <v>242</v>
      </c>
      <c r="C70" s="310"/>
      <c r="D70" s="310"/>
      <c r="E70" s="325"/>
    </row>
    <row r="71" spans="1:6" s="2" customFormat="1" ht="12" customHeight="1">
      <c r="A71" s="22" t="s">
        <v>229</v>
      </c>
      <c r="B71" s="44" t="s">
        <v>238</v>
      </c>
      <c r="C71" s="314"/>
      <c r="D71" s="314"/>
      <c r="E71" s="323"/>
      <c r="F71" s="212"/>
    </row>
    <row r="72" spans="1:6" s="2" customFormat="1" ht="12" customHeight="1" thickBot="1">
      <c r="A72" s="27" t="s">
        <v>230</v>
      </c>
      <c r="B72" s="143" t="s">
        <v>243</v>
      </c>
      <c r="C72" s="344"/>
      <c r="D72" s="344"/>
      <c r="E72" s="345"/>
      <c r="F72" s="212"/>
    </row>
    <row r="73" spans="1:6" s="2" customFormat="1" ht="15" customHeight="1" thickBot="1">
      <c r="A73" s="37" t="s">
        <v>15</v>
      </c>
      <c r="B73" s="58" t="s">
        <v>231</v>
      </c>
      <c r="C73" s="321">
        <f>+C53+C54+C57</f>
        <v>698585</v>
      </c>
      <c r="D73" s="321">
        <f>+D53+D54+D57</f>
        <v>519882</v>
      </c>
      <c r="E73" s="322">
        <f>+E53+E54+E57</f>
        <v>671747</v>
      </c>
      <c r="F73" s="212"/>
    </row>
    <row r="74" spans="1:6" s="2" customFormat="1" ht="22.5" customHeight="1">
      <c r="A74" s="377"/>
      <c r="B74" s="377"/>
      <c r="C74" s="377"/>
      <c r="D74" s="377"/>
      <c r="E74" s="377"/>
      <c r="F74" s="212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381" t="s">
        <v>30</v>
      </c>
      <c r="B76" s="381"/>
      <c r="C76" s="381"/>
      <c r="D76" s="381"/>
      <c r="E76" s="381"/>
    </row>
    <row r="77" spans="1:5" ht="16.5" customHeight="1" thickBot="1">
      <c r="A77" s="378" t="s">
        <v>138</v>
      </c>
      <c r="B77" s="378"/>
      <c r="C77" s="190"/>
      <c r="D77" s="190"/>
      <c r="E77" s="189"/>
    </row>
    <row r="78" spans="1:5" ht="37.5" customHeight="1" thickBot="1">
      <c r="A78" s="46" t="s">
        <v>1</v>
      </c>
      <c r="B78" s="47" t="s">
        <v>31</v>
      </c>
      <c r="C78" s="229" t="s">
        <v>366</v>
      </c>
      <c r="D78" s="229" t="s">
        <v>367</v>
      </c>
      <c r="E78" s="70" t="s">
        <v>159</v>
      </c>
    </row>
    <row r="79" spans="1:5" s="71" customFormat="1" ht="12" customHeight="1" thickBot="1">
      <c r="A79" s="60">
        <v>1</v>
      </c>
      <c r="B79" s="61">
        <v>2</v>
      </c>
      <c r="C79" s="230"/>
      <c r="D79" s="61"/>
      <c r="E79" s="233">
        <v>3</v>
      </c>
    </row>
    <row r="80" spans="1:5" ht="12" customHeight="1" thickBot="1">
      <c r="A80" s="40" t="s">
        <v>3</v>
      </c>
      <c r="B80" s="57" t="s">
        <v>244</v>
      </c>
      <c r="C80" s="319">
        <f>SUM(C81:C85)</f>
        <v>391246</v>
      </c>
      <c r="D80" s="319">
        <f>SUM(D81:D85)</f>
        <v>380546</v>
      </c>
      <c r="E80" s="320">
        <f>SUM(E81:E85)</f>
        <v>605467</v>
      </c>
    </row>
    <row r="81" spans="1:5" ht="12" customHeight="1">
      <c r="A81" s="26" t="s">
        <v>99</v>
      </c>
      <c r="B81" s="17" t="s">
        <v>32</v>
      </c>
      <c r="C81" s="309">
        <v>172666</v>
      </c>
      <c r="D81" s="309">
        <v>169052</v>
      </c>
      <c r="E81" s="324">
        <v>160067</v>
      </c>
    </row>
    <row r="82" spans="1:5" ht="12" customHeight="1">
      <c r="A82" s="22" t="s">
        <v>100</v>
      </c>
      <c r="B82" s="10" t="s">
        <v>245</v>
      </c>
      <c r="C82" s="308">
        <v>42860</v>
      </c>
      <c r="D82" s="308">
        <v>43114</v>
      </c>
      <c r="E82" s="323">
        <v>40769</v>
      </c>
    </row>
    <row r="83" spans="1:5" ht="12" customHeight="1">
      <c r="A83" s="22" t="s">
        <v>101</v>
      </c>
      <c r="B83" s="10" t="s">
        <v>128</v>
      </c>
      <c r="C83" s="314">
        <v>140156</v>
      </c>
      <c r="D83" s="314">
        <v>131744</v>
      </c>
      <c r="E83" s="329">
        <v>120717</v>
      </c>
    </row>
    <row r="84" spans="1:5" ht="12" customHeight="1">
      <c r="A84" s="22" t="s">
        <v>102</v>
      </c>
      <c r="B84" s="19" t="s">
        <v>246</v>
      </c>
      <c r="C84" s="308">
        <v>22049</v>
      </c>
      <c r="D84" s="308">
        <v>23888</v>
      </c>
      <c r="E84" s="329">
        <v>23430</v>
      </c>
    </row>
    <row r="85" spans="1:5" ht="12" customHeight="1">
      <c r="A85" s="22" t="s">
        <v>114</v>
      </c>
      <c r="B85" s="35" t="s">
        <v>247</v>
      </c>
      <c r="C85" s="308">
        <v>13515</v>
      </c>
      <c r="D85" s="310">
        <v>12748</v>
      </c>
      <c r="E85" s="329">
        <f>E89+E90+E92+E93</f>
        <v>260484</v>
      </c>
    </row>
    <row r="86" spans="1:5" ht="12" customHeight="1">
      <c r="A86" s="22" t="s">
        <v>103</v>
      </c>
      <c r="B86" s="10" t="s">
        <v>298</v>
      </c>
      <c r="C86" s="308"/>
      <c r="D86" s="314"/>
      <c r="E86" s="329"/>
    </row>
    <row r="87" spans="1:5" ht="12" customHeight="1">
      <c r="A87" s="22" t="s">
        <v>104</v>
      </c>
      <c r="B87" s="198" t="s">
        <v>299</v>
      </c>
      <c r="C87" s="346"/>
      <c r="D87" s="346"/>
      <c r="E87" s="329"/>
    </row>
    <row r="88" spans="1:5" ht="12" customHeight="1">
      <c r="A88" s="22" t="s">
        <v>115</v>
      </c>
      <c r="B88" s="198" t="s">
        <v>300</v>
      </c>
      <c r="C88" s="346"/>
      <c r="D88" s="346"/>
      <c r="E88" s="329"/>
    </row>
    <row r="89" spans="1:5" ht="12" customHeight="1">
      <c r="A89" s="22" t="s">
        <v>116</v>
      </c>
      <c r="B89" s="199" t="s">
        <v>301</v>
      </c>
      <c r="C89" s="314">
        <v>10372</v>
      </c>
      <c r="D89" s="314">
        <v>7535</v>
      </c>
      <c r="E89" s="329">
        <v>5527</v>
      </c>
    </row>
    <row r="90" spans="1:5" ht="12" customHeight="1">
      <c r="A90" s="22" t="s">
        <v>117</v>
      </c>
      <c r="B90" s="199" t="s">
        <v>302</v>
      </c>
      <c r="C90" s="314">
        <v>3053</v>
      </c>
      <c r="D90" s="314">
        <v>2967</v>
      </c>
      <c r="E90" s="329">
        <v>11500</v>
      </c>
    </row>
    <row r="91" spans="1:5" ht="12" customHeight="1">
      <c r="A91" s="21" t="s">
        <v>118</v>
      </c>
      <c r="B91" s="200" t="s">
        <v>303</v>
      </c>
      <c r="C91" s="314"/>
      <c r="D91" s="314"/>
      <c r="E91" s="329"/>
    </row>
    <row r="92" spans="1:5" ht="12" customHeight="1">
      <c r="A92" s="22" t="s">
        <v>120</v>
      </c>
      <c r="B92" s="200" t="s">
        <v>304</v>
      </c>
      <c r="C92" s="314">
        <v>90</v>
      </c>
      <c r="D92" s="314">
        <v>2246</v>
      </c>
      <c r="E92" s="329">
        <v>700</v>
      </c>
    </row>
    <row r="93" spans="1:5" ht="12" customHeight="1" thickBot="1">
      <c r="A93" s="27" t="s">
        <v>248</v>
      </c>
      <c r="B93" s="201" t="s">
        <v>395</v>
      </c>
      <c r="C93" s="344">
        <v>0</v>
      </c>
      <c r="D93" s="344">
        <v>0</v>
      </c>
      <c r="E93" s="345">
        <v>242757</v>
      </c>
    </row>
    <row r="94" spans="1:5" ht="12" customHeight="1" thickBot="1">
      <c r="A94" s="37" t="s">
        <v>4</v>
      </c>
      <c r="B94" s="56" t="s">
        <v>249</v>
      </c>
      <c r="C94" s="321">
        <f>SUM(C95:C101)</f>
        <v>295700</v>
      </c>
      <c r="D94" s="321">
        <f>SUM(D95:D101)</f>
        <v>71650</v>
      </c>
      <c r="E94" s="321">
        <f>SUM(E95:E101)</f>
        <v>31107</v>
      </c>
    </row>
    <row r="95" spans="1:5" ht="12" customHeight="1">
      <c r="A95" s="24" t="s">
        <v>105</v>
      </c>
      <c r="B95" s="10" t="s">
        <v>250</v>
      </c>
      <c r="C95" s="313">
        <v>242538</v>
      </c>
      <c r="D95" s="313">
        <v>45044</v>
      </c>
      <c r="E95" s="328">
        <v>10132</v>
      </c>
    </row>
    <row r="96" spans="1:5" ht="12" customHeight="1">
      <c r="A96" s="24" t="s">
        <v>106</v>
      </c>
      <c r="B96" s="10" t="s">
        <v>251</v>
      </c>
      <c r="C96" s="308">
        <v>16604</v>
      </c>
      <c r="D96" s="308">
        <v>9694</v>
      </c>
      <c r="E96" s="323">
        <v>3000</v>
      </c>
    </row>
    <row r="97" spans="1:5" ht="12" customHeight="1">
      <c r="A97" s="24" t="s">
        <v>107</v>
      </c>
      <c r="B97" s="10" t="s">
        <v>252</v>
      </c>
      <c r="C97" s="308"/>
      <c r="D97" s="308"/>
      <c r="E97" s="323"/>
    </row>
    <row r="98" spans="1:5" ht="12" customHeight="1">
      <c r="A98" s="24" t="s">
        <v>108</v>
      </c>
      <c r="B98" s="10" t="s">
        <v>253</v>
      </c>
      <c r="C98" s="308"/>
      <c r="D98" s="308"/>
      <c r="E98" s="323"/>
    </row>
    <row r="99" spans="1:5" ht="12" customHeight="1">
      <c r="A99" s="24" t="s">
        <v>109</v>
      </c>
      <c r="B99" s="10" t="s">
        <v>258</v>
      </c>
      <c r="C99" s="308"/>
      <c r="D99" s="308"/>
      <c r="E99" s="323">
        <v>4523</v>
      </c>
    </row>
    <row r="100" spans="1:5" ht="24" customHeight="1">
      <c r="A100" s="24" t="s">
        <v>119</v>
      </c>
      <c r="B100" s="10" t="s">
        <v>259</v>
      </c>
      <c r="C100" s="308"/>
      <c r="D100" s="308"/>
      <c r="E100" s="323">
        <v>2452</v>
      </c>
    </row>
    <row r="101" spans="1:5" ht="12" customHeight="1">
      <c r="A101" s="24" t="s">
        <v>125</v>
      </c>
      <c r="B101" s="10" t="s">
        <v>260</v>
      </c>
      <c r="C101" s="308">
        <v>36558</v>
      </c>
      <c r="D101" s="308">
        <v>16912</v>
      </c>
      <c r="E101" s="323">
        <v>11000</v>
      </c>
    </row>
    <row r="102" spans="1:5" ht="12" customHeight="1">
      <c r="A102" s="24" t="s">
        <v>254</v>
      </c>
      <c r="B102" s="10" t="s">
        <v>294</v>
      </c>
      <c r="C102" s="308"/>
      <c r="D102" s="308"/>
      <c r="E102" s="323">
        <v>11000</v>
      </c>
    </row>
    <row r="103" spans="1:5" ht="12" customHeight="1">
      <c r="A103" s="24" t="s">
        <v>255</v>
      </c>
      <c r="B103" s="198" t="s">
        <v>295</v>
      </c>
      <c r="C103" s="347">
        <v>2842</v>
      </c>
      <c r="D103" s="347">
        <v>16138</v>
      </c>
      <c r="E103" s="323"/>
    </row>
    <row r="104" spans="1:5" ht="12" customHeight="1">
      <c r="A104" s="21" t="s">
        <v>256</v>
      </c>
      <c r="B104" s="198" t="s">
        <v>296</v>
      </c>
      <c r="C104" s="346">
        <v>32942</v>
      </c>
      <c r="D104" s="346">
        <v>774</v>
      </c>
      <c r="E104" s="329">
        <v>11000</v>
      </c>
    </row>
    <row r="105" spans="1:5" ht="12" customHeight="1" thickBot="1">
      <c r="A105" s="25" t="s">
        <v>257</v>
      </c>
      <c r="B105" s="198" t="s">
        <v>297</v>
      </c>
      <c r="C105" s="346">
        <v>774</v>
      </c>
      <c r="D105" s="346"/>
      <c r="E105" s="329"/>
    </row>
    <row r="106" spans="1:5" ht="12" customHeight="1" thickBot="1">
      <c r="A106" s="37" t="s">
        <v>5</v>
      </c>
      <c r="B106" s="56" t="s">
        <v>261</v>
      </c>
      <c r="C106" s="316"/>
      <c r="D106" s="316"/>
      <c r="E106" s="348"/>
    </row>
    <row r="107" spans="1:5" ht="12" customHeight="1" thickBot="1">
      <c r="A107" s="37" t="s">
        <v>6</v>
      </c>
      <c r="B107" s="56" t="s">
        <v>262</v>
      </c>
      <c r="C107" s="321">
        <f>SUM(C108:C109)</f>
        <v>0</v>
      </c>
      <c r="D107" s="321">
        <f>SUM(D108:D109)</f>
        <v>0</v>
      </c>
      <c r="E107" s="322">
        <f>SUM(E108:E109)</f>
        <v>31840</v>
      </c>
    </row>
    <row r="108" spans="1:5" ht="12" customHeight="1">
      <c r="A108" s="24" t="s">
        <v>81</v>
      </c>
      <c r="B108" s="13" t="s">
        <v>48</v>
      </c>
      <c r="C108" s="313"/>
      <c r="D108" s="313"/>
      <c r="E108" s="328">
        <v>1840</v>
      </c>
    </row>
    <row r="109" spans="1:5" ht="12" customHeight="1" thickBot="1">
      <c r="A109" s="22" t="s">
        <v>82</v>
      </c>
      <c r="B109" s="10" t="s">
        <v>49</v>
      </c>
      <c r="C109" s="308"/>
      <c r="D109" s="308"/>
      <c r="E109" s="323">
        <v>30000</v>
      </c>
    </row>
    <row r="110" spans="1:5" ht="12" customHeight="1" thickBot="1">
      <c r="A110" s="37" t="s">
        <v>7</v>
      </c>
      <c r="B110" s="135" t="s">
        <v>145</v>
      </c>
      <c r="C110" s="321">
        <f>+C80+C94+C106+C107</f>
        <v>686946</v>
      </c>
      <c r="D110" s="321">
        <f>+D80+D94+D106+D107</f>
        <v>452196</v>
      </c>
      <c r="E110" s="322">
        <f>+E80+E94+E106+E107</f>
        <v>668414</v>
      </c>
    </row>
    <row r="111" spans="1:5" ht="12" customHeight="1" thickBot="1">
      <c r="A111" s="37" t="s">
        <v>8</v>
      </c>
      <c r="B111" s="56" t="s">
        <v>263</v>
      </c>
      <c r="C111" s="321">
        <f>SUM(C112,C121)</f>
        <v>6331</v>
      </c>
      <c r="D111" s="321">
        <f>SUM(D112,D121)</f>
        <v>19172</v>
      </c>
      <c r="E111" s="322">
        <f>SUM(E112,E121)</f>
        <v>3333</v>
      </c>
    </row>
    <row r="112" spans="1:5" ht="12" customHeight="1">
      <c r="A112" s="24" t="s">
        <v>86</v>
      </c>
      <c r="B112" s="45" t="s">
        <v>270</v>
      </c>
      <c r="C112" s="370">
        <f>SUM(C113:C120)</f>
        <v>2998</v>
      </c>
      <c r="D112" s="370">
        <f>SUM(D113:D120)</f>
        <v>-299</v>
      </c>
      <c r="E112" s="371">
        <f>SUM(E113:E120)</f>
        <v>0</v>
      </c>
    </row>
    <row r="113" spans="1:5" ht="12" customHeight="1">
      <c r="A113" s="24" t="s">
        <v>89</v>
      </c>
      <c r="B113" s="137" t="s">
        <v>271</v>
      </c>
      <c r="C113" s="313"/>
      <c r="D113" s="313"/>
      <c r="E113" s="323"/>
    </row>
    <row r="114" spans="1:5" ht="12" customHeight="1">
      <c r="A114" s="24" t="s">
        <v>90</v>
      </c>
      <c r="B114" s="137" t="s">
        <v>272</v>
      </c>
      <c r="C114" s="313"/>
      <c r="D114" s="313"/>
      <c r="E114" s="323"/>
    </row>
    <row r="115" spans="1:5" ht="12" customHeight="1">
      <c r="A115" s="24" t="s">
        <v>91</v>
      </c>
      <c r="B115" s="137" t="s">
        <v>147</v>
      </c>
      <c r="C115" s="313"/>
      <c r="D115" s="313"/>
      <c r="E115" s="323"/>
    </row>
    <row r="116" spans="1:5" ht="12" customHeight="1">
      <c r="A116" s="24" t="s">
        <v>92</v>
      </c>
      <c r="B116" s="137" t="s">
        <v>148</v>
      </c>
      <c r="C116" s="313"/>
      <c r="D116" s="313"/>
      <c r="E116" s="323"/>
    </row>
    <row r="117" spans="1:5" ht="12" customHeight="1">
      <c r="A117" s="24" t="s">
        <v>194</v>
      </c>
      <c r="B117" s="137" t="s">
        <v>273</v>
      </c>
      <c r="C117" s="313"/>
      <c r="D117" s="313"/>
      <c r="E117" s="323"/>
    </row>
    <row r="118" spans="1:5" ht="12" customHeight="1">
      <c r="A118" s="24" t="s">
        <v>264</v>
      </c>
      <c r="B118" s="137" t="s">
        <v>274</v>
      </c>
      <c r="C118" s="313"/>
      <c r="D118" s="313"/>
      <c r="E118" s="323"/>
    </row>
    <row r="119" spans="1:5" ht="12" customHeight="1">
      <c r="A119" s="24" t="s">
        <v>265</v>
      </c>
      <c r="B119" s="137" t="s">
        <v>275</v>
      </c>
      <c r="C119" s="313"/>
      <c r="D119" s="313"/>
      <c r="E119" s="323"/>
    </row>
    <row r="120" spans="1:5" ht="12" customHeight="1">
      <c r="A120" s="24" t="s">
        <v>266</v>
      </c>
      <c r="B120" s="137" t="s">
        <v>127</v>
      </c>
      <c r="C120" s="313">
        <v>2998</v>
      </c>
      <c r="D120" s="313">
        <v>-299</v>
      </c>
      <c r="E120" s="323"/>
    </row>
    <row r="121" spans="1:5" ht="12" customHeight="1">
      <c r="A121" s="24" t="s">
        <v>87</v>
      </c>
      <c r="B121" s="45" t="s">
        <v>276</v>
      </c>
      <c r="C121" s="370">
        <f>SUM(C122:C129)</f>
        <v>3333</v>
      </c>
      <c r="D121" s="370">
        <f>SUM(D122:D129)</f>
        <v>19471</v>
      </c>
      <c r="E121" s="371">
        <f>SUM(E122:E129)</f>
        <v>3333</v>
      </c>
    </row>
    <row r="122" spans="1:5" ht="12" customHeight="1">
      <c r="A122" s="24" t="s">
        <v>95</v>
      </c>
      <c r="B122" s="137" t="s">
        <v>271</v>
      </c>
      <c r="C122" s="313"/>
      <c r="D122" s="313"/>
      <c r="E122" s="323"/>
    </row>
    <row r="123" spans="1:5" ht="12" customHeight="1">
      <c r="A123" s="24" t="s">
        <v>96</v>
      </c>
      <c r="B123" s="137" t="s">
        <v>277</v>
      </c>
      <c r="C123" s="313"/>
      <c r="D123" s="313"/>
      <c r="E123" s="323"/>
    </row>
    <row r="124" spans="1:5" ht="12" customHeight="1">
      <c r="A124" s="24" t="s">
        <v>97</v>
      </c>
      <c r="B124" s="137" t="s">
        <v>147</v>
      </c>
      <c r="C124" s="313"/>
      <c r="D124" s="313">
        <v>16138</v>
      </c>
      <c r="E124" s="323"/>
    </row>
    <row r="125" spans="1:5" ht="12" customHeight="1">
      <c r="A125" s="24" t="s">
        <v>98</v>
      </c>
      <c r="B125" s="137" t="s">
        <v>148</v>
      </c>
      <c r="C125" s="308">
        <v>3333</v>
      </c>
      <c r="D125" s="308">
        <v>3333</v>
      </c>
      <c r="E125" s="325">
        <v>3333</v>
      </c>
    </row>
    <row r="126" spans="1:5" ht="12" customHeight="1">
      <c r="A126" s="24" t="s">
        <v>195</v>
      </c>
      <c r="B126" s="137" t="s">
        <v>273</v>
      </c>
      <c r="C126" s="313"/>
      <c r="D126" s="313"/>
      <c r="E126" s="323"/>
    </row>
    <row r="127" spans="1:5" ht="12" customHeight="1">
      <c r="A127" s="24" t="s">
        <v>267</v>
      </c>
      <c r="B127" s="137" t="s">
        <v>278</v>
      </c>
      <c r="C127" s="308"/>
      <c r="D127" s="308"/>
      <c r="E127" s="329"/>
    </row>
    <row r="128" spans="1:5" ht="12" customHeight="1">
      <c r="A128" s="24" t="s">
        <v>268</v>
      </c>
      <c r="B128" s="137" t="s">
        <v>275</v>
      </c>
      <c r="C128" s="308"/>
      <c r="D128" s="308"/>
      <c r="E128" s="329"/>
    </row>
    <row r="129" spans="1:5" ht="12" customHeight="1" thickBot="1">
      <c r="A129" s="24" t="s">
        <v>269</v>
      </c>
      <c r="B129" s="137" t="s">
        <v>279</v>
      </c>
      <c r="C129" s="310"/>
      <c r="D129" s="310"/>
      <c r="E129" s="349"/>
    </row>
    <row r="130" spans="1:11" ht="15" customHeight="1" thickBot="1">
      <c r="A130" s="37" t="s">
        <v>9</v>
      </c>
      <c r="B130" s="59" t="s">
        <v>146</v>
      </c>
      <c r="C130" s="321">
        <f>SUM(C110,C111)</f>
        <v>693277</v>
      </c>
      <c r="D130" s="321">
        <f>SUM(D110,D111)</f>
        <v>471368</v>
      </c>
      <c r="E130" s="322">
        <f>SUM(E110,E111)</f>
        <v>671747</v>
      </c>
      <c r="H130" s="74"/>
      <c r="I130" s="145"/>
      <c r="J130" s="145"/>
      <c r="K130" s="145"/>
    </row>
    <row r="131" spans="1:5" s="2" customFormat="1" ht="12.75" customHeight="1">
      <c r="A131" s="377"/>
      <c r="B131" s="377"/>
      <c r="C131" s="377"/>
      <c r="D131" s="377"/>
      <c r="E131" s="377"/>
    </row>
  </sheetData>
  <sheetProtection/>
  <mergeCells count="5">
    <mergeCell ref="A131:E131"/>
    <mergeCell ref="A1:B1"/>
    <mergeCell ref="A74:E74"/>
    <mergeCell ref="A76:E76"/>
    <mergeCell ref="A77:B7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&amp;L &amp;C&amp;"Times New Roman CE,Félkövér"&amp;12&amp;UTájékoztató kimutatások, mérlegek&amp;U
Gönyű Önkormányzat
2012. ÉVI KÖLTSÉGVETÉSÉNEK MÉRLEGE&amp;R&amp;"Times New Roman CE,Félkövér"&amp;11 1. számú tájékoztató tábla 
a 4/2012.(II.9.) rendelethez</oddHeader>
  </headerFooter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H20" sqref="H20"/>
    </sheetView>
  </sheetViews>
  <sheetFormatPr defaultColWidth="9.00390625" defaultRowHeight="12.75"/>
  <cols>
    <col min="1" max="1" width="4.875" style="106" customWidth="1"/>
    <col min="2" max="2" width="32.625" style="125" customWidth="1"/>
    <col min="3" max="4" width="9.00390625" style="125" customWidth="1"/>
    <col min="5" max="5" width="9.50390625" style="125" customWidth="1"/>
    <col min="6" max="6" width="8.875" style="125" customWidth="1"/>
    <col min="7" max="7" width="8.625" style="125" customWidth="1"/>
    <col min="8" max="8" width="8.875" style="125" customWidth="1"/>
    <col min="9" max="9" width="8.125" style="125" customWidth="1"/>
    <col min="10" max="14" width="9.50390625" style="125" customWidth="1"/>
    <col min="15" max="15" width="12.625" style="106" customWidth="1"/>
    <col min="16" max="16384" width="9.375" style="125" customWidth="1"/>
  </cols>
  <sheetData>
    <row r="1" spans="1:15" ht="31.5" customHeight="1">
      <c r="A1" s="395" t="s">
        <v>358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ht="16.5" thickBot="1">
      <c r="O2" s="6" t="s">
        <v>37</v>
      </c>
    </row>
    <row r="3" spans="1:15" s="106" customFormat="1" ht="25.5" customHeight="1" thickBot="1">
      <c r="A3" s="103" t="s">
        <v>1</v>
      </c>
      <c r="B3" s="104" t="s">
        <v>55</v>
      </c>
      <c r="C3" s="104" t="s">
        <v>60</v>
      </c>
      <c r="D3" s="104" t="s">
        <v>61</v>
      </c>
      <c r="E3" s="104" t="s">
        <v>62</v>
      </c>
      <c r="F3" s="104" t="s">
        <v>63</v>
      </c>
      <c r="G3" s="104" t="s">
        <v>64</v>
      </c>
      <c r="H3" s="104" t="s">
        <v>65</v>
      </c>
      <c r="I3" s="104" t="s">
        <v>66</v>
      </c>
      <c r="J3" s="104" t="s">
        <v>67</v>
      </c>
      <c r="K3" s="104" t="s">
        <v>68</v>
      </c>
      <c r="L3" s="104" t="s">
        <v>69</v>
      </c>
      <c r="M3" s="104" t="s">
        <v>70</v>
      </c>
      <c r="N3" s="104" t="s">
        <v>71</v>
      </c>
      <c r="O3" s="105" t="s">
        <v>35</v>
      </c>
    </row>
    <row r="4" spans="1:15" s="108" customFormat="1" ht="15" customHeight="1" thickBot="1">
      <c r="A4" s="107" t="s">
        <v>3</v>
      </c>
      <c r="B4" s="393" t="s">
        <v>40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94"/>
    </row>
    <row r="5" spans="1:15" s="108" customFormat="1" ht="15" customHeight="1">
      <c r="A5" s="109" t="s">
        <v>4</v>
      </c>
      <c r="B5" s="110" t="s">
        <v>388</v>
      </c>
      <c r="C5" s="111">
        <v>6300</v>
      </c>
      <c r="D5" s="111">
        <v>6300</v>
      </c>
      <c r="E5" s="111">
        <v>80000</v>
      </c>
      <c r="F5" s="111">
        <v>7800</v>
      </c>
      <c r="G5" s="111">
        <v>10000</v>
      </c>
      <c r="H5" s="111">
        <v>6300</v>
      </c>
      <c r="I5" s="111">
        <v>6300</v>
      </c>
      <c r="J5" s="111">
        <v>6300</v>
      </c>
      <c r="K5" s="111">
        <v>66136</v>
      </c>
      <c r="L5" s="111">
        <v>9300</v>
      </c>
      <c r="M5" s="111">
        <v>6300</v>
      </c>
      <c r="N5" s="111">
        <v>18300</v>
      </c>
      <c r="O5" s="112">
        <f aca="true" t="shared" si="0" ref="O5:O27">SUM(C5:N5)</f>
        <v>229336</v>
      </c>
    </row>
    <row r="6" spans="1:15" s="116" customFormat="1" ht="13.5" customHeight="1">
      <c r="A6" s="113" t="s">
        <v>5</v>
      </c>
      <c r="B6" s="350" t="s">
        <v>41</v>
      </c>
      <c r="C6" s="114">
        <v>2000</v>
      </c>
      <c r="D6" s="114">
        <v>2000</v>
      </c>
      <c r="E6" s="114">
        <v>2000</v>
      </c>
      <c r="F6" s="114">
        <v>2500</v>
      </c>
      <c r="G6" s="114">
        <v>2000</v>
      </c>
      <c r="H6" s="114">
        <v>1100</v>
      </c>
      <c r="I6" s="114">
        <v>1100</v>
      </c>
      <c r="J6" s="114">
        <v>1100</v>
      </c>
      <c r="K6" s="114">
        <v>4000</v>
      </c>
      <c r="L6" s="114">
        <v>2000</v>
      </c>
      <c r="M6" s="114">
        <v>2500</v>
      </c>
      <c r="N6" s="114">
        <v>1400</v>
      </c>
      <c r="O6" s="115">
        <f t="shared" si="0"/>
        <v>23700</v>
      </c>
    </row>
    <row r="7" spans="1:15" s="116" customFormat="1" ht="27" customHeight="1">
      <c r="A7" s="113" t="s">
        <v>6</v>
      </c>
      <c r="B7" s="351" t="s">
        <v>359</v>
      </c>
      <c r="C7" s="117">
        <v>8500</v>
      </c>
      <c r="D7" s="117">
        <v>8500</v>
      </c>
      <c r="E7" s="117">
        <v>8500</v>
      </c>
      <c r="F7" s="117">
        <v>8500</v>
      </c>
      <c r="G7" s="117">
        <v>8500</v>
      </c>
      <c r="H7" s="117">
        <v>8500</v>
      </c>
      <c r="I7" s="117">
        <v>8500</v>
      </c>
      <c r="J7" s="117">
        <v>8500</v>
      </c>
      <c r="K7" s="117">
        <v>8500</v>
      </c>
      <c r="L7" s="117">
        <v>8500</v>
      </c>
      <c r="M7" s="117">
        <v>8500</v>
      </c>
      <c r="N7" s="117">
        <v>8882</v>
      </c>
      <c r="O7" s="118">
        <f t="shared" si="0"/>
        <v>102382</v>
      </c>
    </row>
    <row r="8" spans="1:15" s="116" customFormat="1" ht="13.5" customHeight="1">
      <c r="A8" s="113" t="s">
        <v>7</v>
      </c>
      <c r="B8" s="350" t="s">
        <v>113</v>
      </c>
      <c r="C8" s="114">
        <v>10500</v>
      </c>
      <c r="D8" s="114">
        <v>420</v>
      </c>
      <c r="E8" s="114">
        <v>9000</v>
      </c>
      <c r="F8" s="114">
        <v>420</v>
      </c>
      <c r="G8" s="114">
        <v>420</v>
      </c>
      <c r="H8" s="114">
        <v>420</v>
      </c>
      <c r="I8" s="114">
        <v>420</v>
      </c>
      <c r="J8" s="114">
        <v>420</v>
      </c>
      <c r="K8" s="114">
        <v>420</v>
      </c>
      <c r="L8" s="114">
        <v>420</v>
      </c>
      <c r="M8" s="114">
        <v>420</v>
      </c>
      <c r="N8" s="114">
        <v>1304</v>
      </c>
      <c r="O8" s="115">
        <f t="shared" si="0"/>
        <v>24584</v>
      </c>
    </row>
    <row r="9" spans="1:15" s="116" customFormat="1" ht="13.5" customHeight="1">
      <c r="A9" s="113" t="s">
        <v>8</v>
      </c>
      <c r="B9" s="350" t="s">
        <v>360</v>
      </c>
      <c r="C9" s="114"/>
      <c r="D9" s="114"/>
      <c r="E9" s="114">
        <v>5500</v>
      </c>
      <c r="F9" s="114">
        <v>3400</v>
      </c>
      <c r="G9" s="114">
        <v>5888</v>
      </c>
      <c r="H9" s="114">
        <v>4200</v>
      </c>
      <c r="I9" s="114"/>
      <c r="J9" s="114"/>
      <c r="K9" s="114"/>
      <c r="L9" s="114"/>
      <c r="M9" s="114"/>
      <c r="N9" s="114"/>
      <c r="O9" s="115">
        <f t="shared" si="0"/>
        <v>18988</v>
      </c>
    </row>
    <row r="10" spans="1:15" s="116" customFormat="1" ht="13.5" customHeight="1">
      <c r="A10" s="113" t="s">
        <v>9</v>
      </c>
      <c r="B10" s="350" t="s">
        <v>51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>
        <f t="shared" si="0"/>
        <v>0</v>
      </c>
    </row>
    <row r="11" spans="1:15" s="116" customFormat="1" ht="13.5" customHeight="1">
      <c r="A11" s="113" t="s">
        <v>10</v>
      </c>
      <c r="B11" s="350" t="s">
        <v>398</v>
      </c>
      <c r="C11" s="114">
        <v>15000</v>
      </c>
      <c r="D11" s="114">
        <v>20000</v>
      </c>
      <c r="E11" s="114">
        <v>20000</v>
      </c>
      <c r="F11" s="114">
        <v>25000</v>
      </c>
      <c r="G11" s="114">
        <v>25000</v>
      </c>
      <c r="H11" s="114">
        <v>20000</v>
      </c>
      <c r="I11" s="114">
        <v>10000</v>
      </c>
      <c r="J11" s="114">
        <v>15000</v>
      </c>
      <c r="K11" s="114">
        <v>30000</v>
      </c>
      <c r="L11" s="114">
        <v>25000</v>
      </c>
      <c r="M11" s="114">
        <v>25000</v>
      </c>
      <c r="N11" s="114">
        <v>12757</v>
      </c>
      <c r="O11" s="115">
        <f t="shared" si="0"/>
        <v>242757</v>
      </c>
    </row>
    <row r="12" spans="1:15" s="116" customFormat="1" ht="27" customHeight="1">
      <c r="A12" s="113" t="s">
        <v>11</v>
      </c>
      <c r="B12" s="352" t="s">
        <v>361</v>
      </c>
      <c r="C12" s="114">
        <v>30000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>
        <f t="shared" si="0"/>
        <v>30000</v>
      </c>
    </row>
    <row r="13" spans="1:15" s="116" customFormat="1" ht="13.5" customHeight="1" thickBot="1">
      <c r="A13" s="113" t="s">
        <v>12</v>
      </c>
      <c r="B13" s="350" t="s">
        <v>362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>
        <f t="shared" si="0"/>
        <v>0</v>
      </c>
    </row>
    <row r="14" spans="1:15" s="108" customFormat="1" ht="15.75" customHeight="1" thickBot="1">
      <c r="A14" s="107" t="s">
        <v>13</v>
      </c>
      <c r="B14" s="63" t="s">
        <v>110</v>
      </c>
      <c r="C14" s="119">
        <f aca="true" t="shared" si="1" ref="C14:N14">SUM(C5:C13)</f>
        <v>72300</v>
      </c>
      <c r="D14" s="119">
        <f t="shared" si="1"/>
        <v>37220</v>
      </c>
      <c r="E14" s="119">
        <f t="shared" si="1"/>
        <v>125000</v>
      </c>
      <c r="F14" s="119">
        <f t="shared" si="1"/>
        <v>47620</v>
      </c>
      <c r="G14" s="119">
        <f t="shared" si="1"/>
        <v>51808</v>
      </c>
      <c r="H14" s="119">
        <f t="shared" si="1"/>
        <v>40520</v>
      </c>
      <c r="I14" s="119">
        <f t="shared" si="1"/>
        <v>26320</v>
      </c>
      <c r="J14" s="119">
        <f t="shared" si="1"/>
        <v>31320</v>
      </c>
      <c r="K14" s="119">
        <f t="shared" si="1"/>
        <v>109056</v>
      </c>
      <c r="L14" s="119">
        <f t="shared" si="1"/>
        <v>45220</v>
      </c>
      <c r="M14" s="119">
        <f t="shared" si="1"/>
        <v>42720</v>
      </c>
      <c r="N14" s="119">
        <f t="shared" si="1"/>
        <v>42643</v>
      </c>
      <c r="O14" s="120">
        <f>SUM(C14:N14)</f>
        <v>671747</v>
      </c>
    </row>
    <row r="15" spans="1:15" s="108" customFormat="1" ht="15" customHeight="1" thickBot="1">
      <c r="A15" s="107" t="s">
        <v>14</v>
      </c>
      <c r="B15" s="393" t="s">
        <v>46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94"/>
    </row>
    <row r="16" spans="1:15" s="116" customFormat="1" ht="13.5" customHeight="1">
      <c r="A16" s="121" t="s">
        <v>15</v>
      </c>
      <c r="B16" s="353" t="s">
        <v>56</v>
      </c>
      <c r="C16" s="117">
        <v>12000</v>
      </c>
      <c r="D16" s="117">
        <v>12500</v>
      </c>
      <c r="E16" s="117">
        <v>13400</v>
      </c>
      <c r="F16" s="117">
        <v>13400</v>
      </c>
      <c r="G16" s="117">
        <v>13400</v>
      </c>
      <c r="H16" s="117">
        <v>14400</v>
      </c>
      <c r="I16" s="117">
        <v>14500</v>
      </c>
      <c r="J16" s="117">
        <v>13400</v>
      </c>
      <c r="K16" s="117">
        <v>13400</v>
      </c>
      <c r="L16" s="117">
        <v>13400</v>
      </c>
      <c r="M16" s="117">
        <v>13400</v>
      </c>
      <c r="N16" s="117">
        <v>12867</v>
      </c>
      <c r="O16" s="118">
        <f t="shared" si="0"/>
        <v>160067</v>
      </c>
    </row>
    <row r="17" spans="1:15" s="116" customFormat="1" ht="27" customHeight="1">
      <c r="A17" s="113" t="s">
        <v>16</v>
      </c>
      <c r="B17" s="352" t="s">
        <v>245</v>
      </c>
      <c r="C17" s="114">
        <v>3055</v>
      </c>
      <c r="D17" s="114">
        <v>3200</v>
      </c>
      <c r="E17" s="114">
        <v>3400</v>
      </c>
      <c r="F17" s="114">
        <v>3400</v>
      </c>
      <c r="G17" s="114">
        <v>3400</v>
      </c>
      <c r="H17" s="114">
        <v>3700</v>
      </c>
      <c r="I17" s="114">
        <v>3700</v>
      </c>
      <c r="J17" s="114">
        <v>3400</v>
      </c>
      <c r="K17" s="114">
        <v>3400</v>
      </c>
      <c r="L17" s="114">
        <v>3400</v>
      </c>
      <c r="M17" s="114">
        <v>3400</v>
      </c>
      <c r="N17" s="114">
        <v>3314</v>
      </c>
      <c r="O17" s="115">
        <f t="shared" si="0"/>
        <v>40769</v>
      </c>
    </row>
    <row r="18" spans="1:15" s="116" customFormat="1" ht="13.5" customHeight="1">
      <c r="A18" s="113" t="s">
        <v>17</v>
      </c>
      <c r="B18" s="350" t="s">
        <v>58</v>
      </c>
      <c r="C18" s="114">
        <v>9980</v>
      </c>
      <c r="D18" s="114">
        <v>9980</v>
      </c>
      <c r="E18" s="114">
        <v>9980</v>
      </c>
      <c r="F18" s="114">
        <v>9200</v>
      </c>
      <c r="G18" s="114">
        <v>19000</v>
      </c>
      <c r="H18" s="114">
        <v>8947</v>
      </c>
      <c r="I18" s="114">
        <v>8750</v>
      </c>
      <c r="J18" s="114">
        <v>8000</v>
      </c>
      <c r="K18" s="114">
        <v>8800</v>
      </c>
      <c r="L18" s="114">
        <v>8900</v>
      </c>
      <c r="M18" s="114">
        <v>9700</v>
      </c>
      <c r="N18" s="114">
        <v>9930</v>
      </c>
      <c r="O18" s="115">
        <f t="shared" si="0"/>
        <v>121167</v>
      </c>
    </row>
    <row r="19" spans="1:15" s="116" customFormat="1" ht="13.5" customHeight="1">
      <c r="A19" s="113" t="s">
        <v>18</v>
      </c>
      <c r="B19" s="350" t="s">
        <v>33</v>
      </c>
      <c r="C19" s="114">
        <v>1200</v>
      </c>
      <c r="D19" s="114">
        <v>1200</v>
      </c>
      <c r="E19" s="114">
        <v>1200</v>
      </c>
      <c r="F19" s="114">
        <v>1200</v>
      </c>
      <c r="G19" s="114">
        <v>800</v>
      </c>
      <c r="H19" s="114">
        <v>700</v>
      </c>
      <c r="I19" s="114">
        <v>600</v>
      </c>
      <c r="J19" s="114">
        <v>600</v>
      </c>
      <c r="K19" s="114">
        <v>9900</v>
      </c>
      <c r="L19" s="114">
        <v>2000</v>
      </c>
      <c r="M19" s="114">
        <v>2030</v>
      </c>
      <c r="N19" s="114">
        <v>2000</v>
      </c>
      <c r="O19" s="115">
        <f t="shared" si="0"/>
        <v>23430</v>
      </c>
    </row>
    <row r="20" spans="1:15" s="116" customFormat="1" ht="13.5" customHeight="1">
      <c r="A20" s="113" t="s">
        <v>19</v>
      </c>
      <c r="B20" s="350" t="s">
        <v>399</v>
      </c>
      <c r="C20" s="114">
        <v>15000</v>
      </c>
      <c r="D20" s="114">
        <v>20000</v>
      </c>
      <c r="E20" s="114">
        <v>20000</v>
      </c>
      <c r="F20" s="114">
        <v>25000</v>
      </c>
      <c r="G20" s="114">
        <v>25000</v>
      </c>
      <c r="H20" s="114">
        <v>2000</v>
      </c>
      <c r="I20" s="114">
        <v>10000</v>
      </c>
      <c r="J20" s="114">
        <v>15000</v>
      </c>
      <c r="K20" s="114">
        <v>30000</v>
      </c>
      <c r="L20" s="114">
        <v>25000</v>
      </c>
      <c r="M20" s="114">
        <v>25000</v>
      </c>
      <c r="N20" s="114">
        <v>12757</v>
      </c>
      <c r="O20" s="115">
        <f t="shared" si="0"/>
        <v>224757</v>
      </c>
    </row>
    <row r="21" spans="1:15" s="116" customFormat="1" ht="13.5" customHeight="1">
      <c r="A21" s="113" t="s">
        <v>20</v>
      </c>
      <c r="B21" s="350" t="s">
        <v>121</v>
      </c>
      <c r="C21" s="114">
        <v>900</v>
      </c>
      <c r="D21" s="114">
        <v>500</v>
      </c>
      <c r="E21" s="114">
        <v>400</v>
      </c>
      <c r="F21" s="114">
        <v>500</v>
      </c>
      <c r="G21" s="114">
        <v>2000</v>
      </c>
      <c r="H21" s="114">
        <v>1000</v>
      </c>
      <c r="I21" s="114">
        <v>2000</v>
      </c>
      <c r="J21" s="114">
        <v>500</v>
      </c>
      <c r="K21" s="114">
        <v>2200</v>
      </c>
      <c r="L21" s="114">
        <v>500</v>
      </c>
      <c r="M21" s="114">
        <v>800</v>
      </c>
      <c r="N21" s="114">
        <v>200</v>
      </c>
      <c r="O21" s="115">
        <f t="shared" si="0"/>
        <v>11500</v>
      </c>
    </row>
    <row r="22" spans="1:15" s="116" customFormat="1" ht="27" customHeight="1">
      <c r="A22" s="113" t="s">
        <v>21</v>
      </c>
      <c r="B22" s="352" t="s">
        <v>365</v>
      </c>
      <c r="C22" s="114">
        <v>20</v>
      </c>
      <c r="D22" s="114">
        <v>20</v>
      </c>
      <c r="E22" s="114">
        <v>3013</v>
      </c>
      <c r="F22" s="114">
        <v>20</v>
      </c>
      <c r="G22" s="114">
        <v>20</v>
      </c>
      <c r="H22" s="114">
        <v>20</v>
      </c>
      <c r="I22" s="114">
        <v>0</v>
      </c>
      <c r="J22" s="114">
        <v>0</v>
      </c>
      <c r="K22" s="114">
        <v>2354</v>
      </c>
      <c r="L22" s="114">
        <v>20</v>
      </c>
      <c r="M22" s="114">
        <v>20</v>
      </c>
      <c r="N22" s="114">
        <v>20</v>
      </c>
      <c r="O22" s="115">
        <f t="shared" si="0"/>
        <v>5527</v>
      </c>
    </row>
    <row r="23" spans="1:15" s="116" customFormat="1" ht="13.5" customHeight="1">
      <c r="A23" s="113" t="s">
        <v>22</v>
      </c>
      <c r="B23" s="350" t="s">
        <v>34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>
        <v>31840</v>
      </c>
      <c r="O23" s="115">
        <f t="shared" si="0"/>
        <v>31840</v>
      </c>
    </row>
    <row r="24" spans="1:15" s="116" customFormat="1" ht="13.5" customHeight="1">
      <c r="A24" s="113" t="s">
        <v>23</v>
      </c>
      <c r="B24" s="350" t="s">
        <v>76</v>
      </c>
      <c r="C24" s="114"/>
      <c r="D24" s="114"/>
      <c r="E24" s="114">
        <v>250</v>
      </c>
      <c r="F24" s="114"/>
      <c r="G24" s="114"/>
      <c r="H24" s="114">
        <v>250</v>
      </c>
      <c r="I24" s="114"/>
      <c r="J24" s="114"/>
      <c r="K24" s="114">
        <v>250</v>
      </c>
      <c r="L24" s="114"/>
      <c r="M24" s="114"/>
      <c r="N24" s="114">
        <v>250</v>
      </c>
      <c r="O24" s="115">
        <f t="shared" si="0"/>
        <v>1000</v>
      </c>
    </row>
    <row r="25" spans="1:15" s="116" customFormat="1" ht="13.5" customHeight="1">
      <c r="A25" s="113" t="s">
        <v>24</v>
      </c>
      <c r="B25" s="350" t="s">
        <v>363</v>
      </c>
      <c r="C25" s="114">
        <v>10000</v>
      </c>
      <c r="D25" s="114">
        <v>7000</v>
      </c>
      <c r="E25" s="114">
        <v>3000</v>
      </c>
      <c r="F25" s="114">
        <v>2357</v>
      </c>
      <c r="G25" s="114">
        <v>5000</v>
      </c>
      <c r="H25" s="114">
        <v>3000</v>
      </c>
      <c r="I25" s="114"/>
      <c r="J25" s="114"/>
      <c r="K25" s="114"/>
      <c r="L25" s="114"/>
      <c r="M25" s="114"/>
      <c r="N25" s="114"/>
      <c r="O25" s="115">
        <v>31107</v>
      </c>
    </row>
    <row r="26" spans="1:15" s="116" customFormat="1" ht="13.5" customHeight="1" thickBot="1">
      <c r="A26" s="113" t="s">
        <v>25</v>
      </c>
      <c r="B26" s="350" t="s">
        <v>364</v>
      </c>
      <c r="C26" s="114"/>
      <c r="D26" s="114"/>
      <c r="E26" s="114">
        <v>833</v>
      </c>
      <c r="F26" s="114"/>
      <c r="G26" s="114"/>
      <c r="H26" s="114">
        <v>833</v>
      </c>
      <c r="I26" s="114"/>
      <c r="J26" s="114"/>
      <c r="K26" s="114">
        <v>833</v>
      </c>
      <c r="L26" s="114"/>
      <c r="M26" s="114"/>
      <c r="N26" s="114">
        <v>834</v>
      </c>
      <c r="O26" s="115">
        <f t="shared" si="0"/>
        <v>3333</v>
      </c>
    </row>
    <row r="27" spans="1:15" s="108" customFormat="1" ht="15.75" customHeight="1" thickBot="1">
      <c r="A27" s="122" t="s">
        <v>26</v>
      </c>
      <c r="B27" s="63" t="s">
        <v>111</v>
      </c>
      <c r="C27" s="119">
        <f aca="true" t="shared" si="2" ref="C27:N27">SUM(C16:C26)</f>
        <v>52155</v>
      </c>
      <c r="D27" s="119">
        <f t="shared" si="2"/>
        <v>54400</v>
      </c>
      <c r="E27" s="119">
        <f t="shared" si="2"/>
        <v>55476</v>
      </c>
      <c r="F27" s="119">
        <f t="shared" si="2"/>
        <v>55077</v>
      </c>
      <c r="G27" s="119">
        <f t="shared" si="2"/>
        <v>68620</v>
      </c>
      <c r="H27" s="119">
        <f t="shared" si="2"/>
        <v>34850</v>
      </c>
      <c r="I27" s="119">
        <f t="shared" si="2"/>
        <v>39550</v>
      </c>
      <c r="J27" s="119">
        <f t="shared" si="2"/>
        <v>40900</v>
      </c>
      <c r="K27" s="119">
        <f t="shared" si="2"/>
        <v>71137</v>
      </c>
      <c r="L27" s="119">
        <f t="shared" si="2"/>
        <v>53220</v>
      </c>
      <c r="M27" s="119">
        <f t="shared" si="2"/>
        <v>54350</v>
      </c>
      <c r="N27" s="119">
        <f t="shared" si="2"/>
        <v>74012</v>
      </c>
      <c r="O27" s="120">
        <f t="shared" si="0"/>
        <v>653747</v>
      </c>
    </row>
    <row r="28" spans="1:15" ht="16.5" thickBot="1">
      <c r="A28" s="122" t="s">
        <v>27</v>
      </c>
      <c r="B28" s="354" t="s">
        <v>112</v>
      </c>
      <c r="C28" s="123">
        <f>C14-C27</f>
        <v>20145</v>
      </c>
      <c r="D28" s="123">
        <f aca="true" t="shared" si="3" ref="D28:M28">D14-D27+C28</f>
        <v>2965</v>
      </c>
      <c r="E28" s="123">
        <f t="shared" si="3"/>
        <v>72489</v>
      </c>
      <c r="F28" s="123">
        <f t="shared" si="3"/>
        <v>65032</v>
      </c>
      <c r="G28" s="123">
        <f t="shared" si="3"/>
        <v>48220</v>
      </c>
      <c r="H28" s="123">
        <f t="shared" si="3"/>
        <v>53890</v>
      </c>
      <c r="I28" s="123">
        <f t="shared" si="3"/>
        <v>40660</v>
      </c>
      <c r="J28" s="123">
        <f t="shared" si="3"/>
        <v>31080</v>
      </c>
      <c r="K28" s="123">
        <f t="shared" si="3"/>
        <v>68999</v>
      </c>
      <c r="L28" s="123">
        <f t="shared" si="3"/>
        <v>60999</v>
      </c>
      <c r="M28" s="123">
        <f t="shared" si="3"/>
        <v>49369</v>
      </c>
      <c r="N28" s="123">
        <v>0</v>
      </c>
      <c r="O28" s="124">
        <f>O14-O27</f>
        <v>18000</v>
      </c>
    </row>
    <row r="29" ht="15.75">
      <c r="A29" s="126"/>
    </row>
    <row r="30" spans="2:4" ht="15.75">
      <c r="B30" s="127"/>
      <c r="C30" s="128"/>
      <c r="D30" s="12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&amp;C2. számú tájékoztató tábla a 7/2012.(III.7.) rendelethez&amp;R&amp;"Times New Roman CE,Félkövér dőlt"&amp;11 4. számú tájékoztató tábla a 4/2012.(II.9.)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2012-05-04T10:58:33Z</cp:lastPrinted>
  <dcterms:created xsi:type="dcterms:W3CDTF">1999-10-30T10:30:45Z</dcterms:created>
  <dcterms:modified xsi:type="dcterms:W3CDTF">2012-05-30T07:29:12Z</dcterms:modified>
  <cp:category/>
  <cp:version/>
  <cp:contentType/>
  <cp:contentStatus/>
</cp:coreProperties>
</file>