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9" activeTab="23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sz.mell." sheetId="11" r:id="rId11"/>
    <sheet name="9. sz. mell. " sheetId="12" r:id="rId12"/>
    <sheet name="10. sz. mell. " sheetId="13" r:id="rId13"/>
    <sheet name="11. sz. mell" sheetId="14" r:id="rId14"/>
    <sheet name="11.1. sz. mell" sheetId="15" r:id="rId15"/>
    <sheet name="11.2. sz. mell" sheetId="16" r:id="rId16"/>
    <sheet name="Kék Duna Óvoda" sheetId="17" r:id="rId17"/>
    <sheet name="13. sz. mell." sheetId="18" r:id="rId18"/>
    <sheet name="14. sz. mell." sheetId="19" r:id="rId19"/>
    <sheet name="15.sz.mell" sheetId="20" r:id="rId20"/>
    <sheet name="1. sz tájékoztató t." sheetId="21" r:id="rId21"/>
    <sheet name="2. sz tájékoztató t" sheetId="22" r:id="rId22"/>
    <sheet name="3. sz tájékoztató t." sheetId="23" r:id="rId23"/>
    <sheet name="4.sz tájékoztató t." sheetId="24" r:id="rId24"/>
  </sheets>
  <definedNames>
    <definedName name="_xlnm.Print_Titles" localSheetId="13">'11. sz. mell'!$1:$6</definedName>
    <definedName name="_xlnm.Print_Titles" localSheetId="14">'11.1. sz. mell'!$1:$6</definedName>
    <definedName name="_xlnm.Print_Titles" localSheetId="15">'11.2. sz. mell'!$1:$6</definedName>
    <definedName name="_xlnm.Print_Titles" localSheetId="17">'13. sz. mell.'!$1:$6</definedName>
    <definedName name="_xlnm.Print_Titles" localSheetId="18">'14. sz. mell.'!$1:$6</definedName>
    <definedName name="_xlnm.Print_Titles" localSheetId="16">'Kék Duna Óvoda'!$1:$6</definedName>
    <definedName name="_xlnm.Print_Area" localSheetId="20">'1. sz tájékoztató t.'!$A$1:$E$132</definedName>
    <definedName name="_xlnm.Print_Area" localSheetId="1">'1.sz.mell.'!$A$1:$C$145</definedName>
  </definedNames>
  <calcPr fullCalcOnLoad="1"/>
</workbook>
</file>

<file path=xl/sharedStrings.xml><?xml version="1.0" encoding="utf-8"?>
<sst xmlns="http://schemas.openxmlformats.org/spreadsheetml/2006/main" count="1742" uniqueCount="604">
  <si>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</si>
  <si>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</si>
  <si>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</si>
  <si>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</si>
  <si>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</si>
  <si>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</si>
  <si>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</si>
  <si>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</si>
  <si>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</si>
  <si>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</si>
  <si>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</si>
  <si>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</si>
  <si>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</si>
  <si>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</si>
  <si>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</si>
  <si>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</si>
  <si>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</si>
  <si>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</si>
  <si>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</si>
  <si>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</si>
  <si>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</si>
  <si>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</si>
  <si>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</si>
  <si>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</si>
  <si>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</si>
  <si>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</si>
  <si>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</si>
  <si>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</si>
  <si>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</si>
  <si>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</si>
  <si>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</si>
  <si>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</si>
  <si>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</si>
  <si>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</si>
  <si>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</si>
  <si>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</si>
  <si>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</si>
  <si>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</si>
  <si>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</si>
  <si>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</si>
  <si>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</si>
  <si>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</si>
  <si>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</si>
  <si>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</si>
  <si>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</si>
  <si>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</si>
  <si>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</si>
  <si>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</si>
  <si>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</si>
  <si>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</si>
  <si>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</si>
  <si>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</si>
  <si>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</si>
  <si>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</si>
  <si>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</si>
  <si>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</si>
  <si>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</si>
  <si>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Igazgatási feladatok</t>
  </si>
  <si>
    <t>Átvett pénzeszközök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</si>
  <si>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</si>
  <si>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</si>
  <si>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</si>
  <si>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</si>
  <si>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</si>
  <si>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</si>
  <si>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</si>
  <si>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</si>
  <si>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</si>
  <si>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</si>
  <si>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</si>
  <si>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</si>
  <si>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</si>
  <si>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</si>
  <si>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</si>
  <si>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</si>
  <si>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</si>
  <si>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</si>
  <si>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</si>
  <si>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</si>
  <si>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</si>
  <si>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</si>
  <si>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</si>
  <si>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</si>
  <si>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</si>
  <si>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</si>
  <si>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</si>
  <si>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</si>
  <si>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</si>
  <si>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</si>
  <si>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</si>
  <si>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Tárgyi eszközök, immateriális javak értékesítése</t>
  </si>
  <si>
    <t>Illetékek</t>
  </si>
  <si>
    <t>Előző évi pénzmaradvány igénybevétele</t>
  </si>
  <si>
    <t>Támogatások, kiegészítések</t>
  </si>
  <si>
    <t>6=(2-4-5)</t>
  </si>
  <si>
    <t>Kötelezettség jogcíme</t>
  </si>
  <si>
    <t>Köt. váll.
 éve</t>
  </si>
  <si>
    <t>9=(4+5+6+7+8)</t>
  </si>
  <si>
    <t>Hitelek kamatai</t>
  </si>
  <si>
    <t xml:space="preserve">Fajlagos
mérték </t>
  </si>
  <si>
    <t>Összesen
(2x3)</t>
  </si>
  <si>
    <t xml:space="preserve">
Mutató-
szám
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</si>
  <si>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</si>
  <si>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</si>
  <si>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</si>
  <si>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</si>
  <si>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</si>
  <si>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</si>
  <si>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</si>
  <si>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</si>
  <si>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</si>
  <si>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</si>
  <si>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</si>
  <si>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</si>
  <si>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</si>
  <si>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</si>
  <si>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</si>
  <si>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</si>
  <si>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</si>
  <si>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</si>
  <si>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</si>
  <si>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</si>
  <si>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</si>
  <si>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</si>
  <si>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</si>
  <si>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</si>
  <si>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</si>
  <si>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</si>
  <si>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</si>
  <si>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</si>
  <si>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</si>
  <si>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</si>
  <si>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</si>
  <si>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</si>
  <si>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</si>
  <si>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</si>
  <si>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</si>
  <si>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</si>
  <si>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</si>
  <si>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</si>
  <si>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</si>
  <si>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</si>
  <si>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</si>
  <si>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</si>
  <si>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</si>
  <si>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</si>
  <si>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Támogatások, elvonások</t>
  </si>
  <si>
    <t>Támogatásértékű kiadások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</si>
  <si>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</si>
  <si>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</si>
  <si>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</si>
  <si>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</si>
  <si>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</si>
  <si>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</si>
  <si>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</si>
  <si>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</si>
  <si>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</si>
  <si>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kölcsön elengedése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</si>
  <si>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</si>
  <si>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</si>
  <si>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</si>
  <si>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</si>
  <si>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</si>
  <si>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</si>
  <si>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</si>
  <si>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</si>
  <si>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</si>
  <si>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</si>
  <si>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</si>
  <si>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</si>
  <si>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</si>
  <si>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</si>
  <si>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</si>
  <si>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</si>
  <si>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</si>
  <si>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</si>
  <si>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</si>
  <si>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</si>
  <si>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</si>
  <si>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</si>
  <si>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</si>
  <si>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</si>
  <si>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</si>
  <si>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</si>
  <si>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</si>
  <si>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</si>
  <si>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</si>
  <si>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</si>
  <si>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</si>
  <si>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</si>
  <si>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</si>
  <si>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</si>
  <si>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</si>
  <si>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</si>
  <si>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</si>
  <si>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</si>
  <si>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</si>
  <si>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</si>
  <si>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</si>
  <si>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</si>
  <si>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</si>
  <si>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</si>
  <si>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</si>
  <si>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</si>
  <si>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</si>
  <si>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</si>
  <si>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</si>
  <si>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</si>
  <si>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</si>
  <si>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</si>
  <si>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</si>
  <si>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</si>
  <si>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</si>
  <si>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</si>
  <si>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</si>
  <si>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</si>
  <si>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</si>
  <si>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</si>
  <si>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</si>
  <si>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</si>
  <si>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</si>
  <si>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2012.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</si>
  <si>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</si>
  <si>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</si>
  <si>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</si>
  <si>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</si>
  <si>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</si>
  <si>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</si>
  <si>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</si>
  <si>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</si>
  <si>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</si>
  <si>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</si>
  <si>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</si>
  <si>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</si>
  <si>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</si>
  <si>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</si>
  <si>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</si>
  <si>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</si>
  <si>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</si>
  <si>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</si>
  <si>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</si>
  <si>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2013.</t>
  </si>
  <si>
    <t>2012. évi előirányzat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</si>
  <si>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</si>
  <si>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</si>
  <si>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</si>
  <si>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</si>
  <si>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</si>
  <si>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</si>
  <si>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</si>
  <si>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</si>
  <si>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</si>
  <si>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</si>
  <si>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</si>
  <si>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</si>
  <si>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</si>
  <si>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</si>
  <si>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</si>
  <si>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</si>
  <si>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</si>
  <si>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</si>
  <si>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</si>
  <si>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</si>
  <si>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</si>
  <si>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</si>
  <si>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</si>
  <si>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</si>
  <si>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</si>
  <si>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</si>
  <si>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</si>
  <si>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</si>
  <si>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</si>
  <si>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</si>
  <si>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</si>
  <si>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</si>
  <si>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</si>
  <si>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</si>
  <si>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</si>
  <si>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</si>
  <si>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</si>
  <si>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</si>
  <si>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</si>
  <si>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</si>
  <si>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</si>
  <si>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</si>
  <si>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</si>
  <si>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</si>
  <si>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</si>
  <si>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</si>
  <si>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</si>
  <si>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</si>
  <si>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</si>
  <si>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</si>
  <si>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</si>
  <si>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</si>
  <si>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</si>
  <si>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</si>
  <si>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</si>
  <si>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</si>
  <si>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</si>
  <si>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</si>
  <si>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</si>
  <si>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</si>
  <si>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</si>
  <si>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</si>
  <si>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</si>
  <si>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</si>
  <si>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</si>
  <si>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</si>
  <si>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</si>
  <si>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</si>
  <si>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</si>
  <si>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</si>
  <si>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</si>
  <si>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</si>
  <si>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</si>
  <si>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</si>
  <si>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</si>
  <si>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</si>
  <si>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</si>
  <si>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</si>
  <si>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</si>
  <si>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</si>
  <si>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</si>
  <si>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</si>
  <si>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</si>
  <si>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</si>
  <si>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</si>
  <si>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</si>
  <si>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</si>
  <si>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</si>
  <si>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</si>
  <si>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</si>
  <si>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</si>
  <si>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</si>
  <si>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</si>
  <si>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</si>
  <si>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</si>
  <si>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</si>
  <si>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</si>
  <si>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</si>
  <si>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</si>
  <si>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</si>
  <si>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</si>
  <si>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</si>
  <si>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</si>
  <si>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</si>
  <si>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</si>
  <si>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</si>
  <si>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</si>
  <si>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</si>
  <si>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</si>
  <si>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</si>
  <si>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</si>
  <si>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</si>
  <si>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</si>
  <si>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</si>
  <si>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</si>
  <si>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</si>
  <si>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</si>
  <si>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</si>
  <si>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</si>
  <si>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</si>
  <si>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</si>
  <si>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</si>
  <si>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</si>
  <si>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</si>
  <si>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</si>
  <si>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</si>
  <si>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</si>
  <si>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</si>
  <si>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</si>
  <si>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</si>
  <si>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</si>
  <si>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</si>
  <si>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</si>
  <si>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>2012. évi előirányzat BEVÉTELEK</t>
  </si>
  <si>
    <t>2012. évi előirányzat KIADÁSOK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</si>
  <si>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</si>
  <si>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</si>
  <si>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</si>
  <si>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</si>
  <si>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</si>
  <si>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</si>
  <si>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</si>
  <si>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</si>
  <si>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</si>
  <si>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</si>
  <si>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</si>
  <si>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</si>
  <si>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</si>
  <si>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</si>
  <si>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</si>
  <si>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</si>
  <si>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</si>
  <si>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</si>
  <si>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</si>
  <si>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</si>
  <si>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</si>
  <si>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</si>
  <si>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</si>
  <si>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</si>
  <si>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</si>
  <si>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</si>
  <si>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</si>
  <si>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</si>
  <si>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KIADÁSOK ÖSSZESEN (13+25)</t>
  </si>
  <si>
    <t>BEVÉTELEK ÖSSZESEN (13+14+15+25)</t>
  </si>
  <si>
    <t>Bevételi jogcímek</t>
  </si>
  <si>
    <t>Kezességvállalással kapcsolatos megtérülés</t>
  </si>
  <si>
    <t>Kamatbevétel</t>
  </si>
  <si>
    <t>MEGNEVEZÉS</t>
  </si>
  <si>
    <t>Évek</t>
  </si>
  <si>
    <t>2014.</t>
  </si>
  <si>
    <t>Összesen
(7=3+4+5+6)</t>
  </si>
  <si>
    <t>ÖSSZES KÖTELEZETTSÉG</t>
  </si>
  <si>
    <t>2014. 
után</t>
  </si>
  <si>
    <t>Osztalékok, koncessziós díjak, hozam</t>
  </si>
  <si>
    <t>Díjak, pótlékok bírságok</t>
  </si>
  <si>
    <t>Részvények, részesedések értékesítése</t>
  </si>
  <si>
    <t>Vállalatértékesítésből, privatizációból származó bevételek</t>
  </si>
  <si>
    <t>SAJÁT BEVÉTELEK ÖSSZESEN*</t>
  </si>
  <si>
    <t>Tárgyi eszközök, immateriális javak, vagyoni értékű jog értékesítése, 
vagyonhasznosításból származó bevétel</t>
  </si>
  <si>
    <t>Fejlesztési cél leírása</t>
  </si>
  <si>
    <t>ADÓSSÁGOT KELETKEZTETŐ ÜGYLETEK VÁRHATÓ EGYÜTTES ÖSSZEGE</t>
  </si>
  <si>
    <t>A 2012. évi normatív  hozzájárulások  alakulása jogcímenként</t>
  </si>
  <si>
    <t>Felhasználás
2011. XII.31-ig</t>
  </si>
  <si>
    <t xml:space="preserve">
2012. év utáni szükséglet
</t>
  </si>
  <si>
    <t>2012. év utáni szükséglet
(6=2 - 4 - 5)</t>
  </si>
  <si>
    <t>Nem kötelező!</t>
  </si>
  <si>
    <t>2013. után</t>
  </si>
  <si>
    <t>Önkormányzaton kívüli EU-s projektekhez történő hozzájárulás 2012. évi előirányzat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</si>
  <si>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</si>
  <si>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</si>
  <si>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</si>
  <si>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</si>
  <si>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</si>
  <si>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</si>
  <si>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</si>
  <si>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</si>
  <si>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</si>
  <si>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</si>
  <si>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</si>
  <si>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</si>
  <si>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</si>
  <si>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</si>
  <si>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</si>
  <si>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</si>
  <si>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</si>
  <si>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</si>
  <si>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</si>
  <si>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</si>
  <si>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</si>
  <si>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</si>
  <si>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</si>
  <si>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</si>
  <si>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</si>
  <si>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</si>
  <si>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</si>
  <si>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</si>
  <si>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</si>
  <si>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</si>
  <si>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</si>
  <si>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</si>
  <si>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</si>
  <si>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Önkormányzati hivatal</t>
  </si>
  <si>
    <t>KIADÁSOK ÖSSZESEN: (1+2+3)</t>
  </si>
  <si>
    <t>Előirányzat-felhasználási terv
2012. évre</t>
  </si>
  <si>
    <t>Támogatások, hozzájárulások bevételei</t>
  </si>
  <si>
    <t>Felhalmozási célú bevételek</t>
  </si>
  <si>
    <t>Kölcsönök</t>
  </si>
  <si>
    <t>Előző évi pénzmaradvány, vállalkozási eredmény</t>
  </si>
  <si>
    <t>Finanszírozási célú bevételek</t>
  </si>
  <si>
    <t>Felhalmozási költségvetés kiadásai</t>
  </si>
  <si>
    <t>Finanszírozási célú kiadások</t>
  </si>
  <si>
    <t>Lakosságnak juttatott tám., szociális, rászorultság jellegű tám.</t>
  </si>
  <si>
    <t>2010. évi tény</t>
  </si>
  <si>
    <t>2011. évi 
várható</t>
  </si>
  <si>
    <t>2012. előtti kifizetés</t>
  </si>
  <si>
    <t>Működési célú pénzügyi műveletek kiadásai
(hiteltörlesztés, értékpapír vásárlás, stb.)</t>
  </si>
  <si>
    <t>Felhalmozási célú pénzügyi műveletek kiadásai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</si>
  <si>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</si>
  <si>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</si>
  <si>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</si>
  <si>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Egyéb felhalmozási célú támogatásértékű bevétel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</si>
  <si>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</si>
  <si>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</si>
  <si>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</si>
  <si>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</si>
  <si>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</si>
  <si>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</si>
  <si>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</si>
  <si>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</si>
  <si>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</si>
  <si>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</si>
  <si>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</si>
  <si>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</si>
  <si>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</si>
  <si>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</si>
  <si>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</si>
  <si>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</si>
  <si>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</si>
  <si>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</si>
  <si>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</si>
  <si>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</si>
  <si>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</si>
  <si>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</si>
  <si>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</si>
  <si>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</si>
  <si>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-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</si>
  <si>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</si>
  <si>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</si>
  <si>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</si>
  <si>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</si>
  <si>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</si>
  <si>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*Az adósságot keletkeztető ügyletekhez történő hozzájárulás részletes szabályairól szóló 353/2011. (XII.31.) Korm. Rendelet 2.§ (1) bekezdése alapján.</t>
  </si>
  <si>
    <t>VIII. Pénzmaradvány, vállalkozási tevékenység maradványa (12.1.+12.2.)</t>
  </si>
  <si>
    <t>IX. Finanszírozási célú pénzügyi műveletek bevételei (12.1+12.2.)</t>
  </si>
  <si>
    <t>Gönyű Község Önkormányzat adósságot keletkeztető ügyletekből és kezességvállalásokból fennálló kötelezettségei</t>
  </si>
  <si>
    <t>Gönyű Község Önkormányzat saját bevételeinek részletezése az adósságot keletkeztető ügyletből származó tárgyévi fizetési kötelezettség megállapításához</t>
  </si>
  <si>
    <t>Gönyű Község Önkormányzat 2012. évi adósságot keletkeztető fejlesztési céljai</t>
  </si>
  <si>
    <t>1. Településüzemeltetési, igazgatási és sport- és kulturális feladatok</t>
  </si>
  <si>
    <t>2. Lakott külterületekkel kapcsolatos feladatok</t>
  </si>
  <si>
    <t>3. Pénzbeli szociális juttatások</t>
  </si>
  <si>
    <t>4. Időskorúak nappali intézményi ellátása</t>
  </si>
  <si>
    <t>5. Szociális étkeztetés</t>
  </si>
  <si>
    <t>6. Házi segítségnyújtás</t>
  </si>
  <si>
    <t>7. Óvodai nevelés</t>
  </si>
  <si>
    <t>8. Általános iskolai oktatás</t>
  </si>
  <si>
    <t>9. Napközis és tanulószobai foglalkoztatás</t>
  </si>
  <si>
    <t>10. Sajátos nevelési igényű gyermekek, tanulók nevelése, oktatása</t>
  </si>
  <si>
    <t>11. Szakmai informatikai fejlesztési feladatok támogatása</t>
  </si>
  <si>
    <t>12. Kedvezményes óvodai, iskolai étkeztetés</t>
  </si>
  <si>
    <t>13. Tanulók ingyenes tankönyvellátásának támogatása</t>
  </si>
  <si>
    <t>Kazán Polgármesteri Hivatalba</t>
  </si>
  <si>
    <t>Rendezési terv módosításának utolsó kiadási tétele</t>
  </si>
  <si>
    <t>Kazán - Béke u. 2.</t>
  </si>
  <si>
    <t>Homlokrakodó</t>
  </si>
  <si>
    <t>Emléktábla 2011-ben született gyermekek tiszteletére</t>
  </si>
  <si>
    <t xml:space="preserve">Rézsükasza </t>
  </si>
  <si>
    <t>2011 - 2012</t>
  </si>
  <si>
    <t>Laptop - Gönyűi Szociális Alapszolg. Intézmény</t>
  </si>
  <si>
    <t>Érdekeltségi hozzájárulások csatorna beruházáshoz</t>
  </si>
  <si>
    <t>Egészségház átalakítása</t>
  </si>
  <si>
    <t>MVH - Falufejleszés - Faluház, Polgármesteri Hivatal</t>
  </si>
  <si>
    <t>KEOP - Iskola - környezettudatosság</t>
  </si>
  <si>
    <t>2011 - 2014.</t>
  </si>
  <si>
    <t>2011 - 2013.</t>
  </si>
  <si>
    <t>2011 - 2012.</t>
  </si>
  <si>
    <t>Gönyűi Nyugdíjas Klub</t>
  </si>
  <si>
    <t>Gönyűi Horgászegyesület</t>
  </si>
  <si>
    <t>Gönyűi Lövészklub Közhasznú Sportegyesület</t>
  </si>
  <si>
    <t>Vöröskereszt Gönyűi Szervezete</t>
  </si>
  <si>
    <t>Gönyűért Egyesület</t>
  </si>
  <si>
    <t>Gönyűi Honismereti Egylet</t>
  </si>
  <si>
    <t>Gönyűi Polgárőrség</t>
  </si>
  <si>
    <t>Szent Péter és Szent Pál Plébánia</t>
  </si>
  <si>
    <t>Református Egyház Gönyűi Leányegyházközség</t>
  </si>
  <si>
    <t>Gönyű SE</t>
  </si>
  <si>
    <t>Gönyű SE Sakk Szakosztály</t>
  </si>
  <si>
    <t>Működési költségekhez hozzájárulás</t>
  </si>
  <si>
    <t>Fűtési rendszer kialakításához</t>
  </si>
  <si>
    <t>MVH Felufejlesztés, falumegújítás</t>
  </si>
  <si>
    <t>Ingatlan karbantartási költségei</t>
  </si>
  <si>
    <t>TÁMOP - Pedagógus továbbképzés</t>
  </si>
  <si>
    <t>Dologi jellegű  kiadások</t>
  </si>
  <si>
    <t>Kék Duna Óvoda</t>
  </si>
  <si>
    <t xml:space="preserve">Költségvetési szerv </t>
  </si>
  <si>
    <t>Széchenyi István Általános Iskola</t>
  </si>
  <si>
    <t>Gönyűi Szociális Alapszolgáltatási Intézmény</t>
  </si>
  <si>
    <t>Gönyű Község Önkormányzata</t>
  </si>
  <si>
    <t>10960008-00000002-62180009</t>
  </si>
  <si>
    <t>30 napon túli elismert tartozásállomány összesen: 0 Ft</t>
  </si>
  <si>
    <t>Gönyű, 2012. február hó 9. nap</t>
  </si>
  <si>
    <t>CIB Banktól felvett hosszú lejáratú hitel</t>
  </si>
  <si>
    <t xml:space="preserve">Hosszú lejártú beruházási célú hitel </t>
  </si>
  <si>
    <t>Hosszú lejártú beruházási célú hitel után fizetendő kamatok várható összege</t>
  </si>
  <si>
    <t>___</t>
  </si>
  <si>
    <t>Kürt Íjász Sportegyesület</t>
  </si>
  <si>
    <t>Hitel kamata</t>
  </si>
  <si>
    <t>Arany János Tehetséggondozó Program ( 3 fő, 6.000 Ft/fő/hó )</t>
  </si>
  <si>
    <t xml:space="preserve">Egyéb kedvezmény </t>
  </si>
  <si>
    <t>Sajátos működési bevételek</t>
  </si>
  <si>
    <t>Szerver és programok vásárlása</t>
  </si>
  <si>
    <t>Hálózatfejlesztési hozzájárulás (villamosenergia ) iskola</t>
  </si>
  <si>
    <t>Fel  nem osztott támogatási keret</t>
  </si>
  <si>
    <t>Gönyű SE Kézilabda Szakosztály</t>
  </si>
  <si>
    <t xml:space="preserve">Kazinczy Ferenc Gimnázium Győr </t>
  </si>
  <si>
    <t>A 2005-ben felvett hosszú lejáratú beruházási célú hitel 2012. évi törlesztőrészlete 3.333 ezer Ft.</t>
  </si>
  <si>
    <t>Továbbszámlázott szolgáltatások ellenértéke</t>
  </si>
  <si>
    <t>Adó- és illeték kiszabása</t>
  </si>
  <si>
    <t xml:space="preserve">2.1. melléklet a 4/2012. (II.9.) önkormányzati rendelethez     </t>
  </si>
  <si>
    <t xml:space="preserve">2.2. melléklet a 4/2012. (II.9.) önkormányzati rendelethez     </t>
  </si>
  <si>
    <t>11. melléklet a 4/2012. (II.9.) önkormányzati rendelethez</t>
  </si>
  <si>
    <t>11.1. melléklet a 4/2012. (II.9.) önkormányzati rendelethez</t>
  </si>
  <si>
    <t>11.2. melléklet a 4/2012. (II.9.) önkormányzati rendelethez</t>
  </si>
  <si>
    <t>12. melléklet a 4/2012. (II.9.) önkormányzati rendelethez</t>
  </si>
  <si>
    <t>13. melléklet a 4/2012. (II.9.) önkormányzati rendelethez</t>
  </si>
  <si>
    <t>14. melléklet a 4/2012. (II.9.) önkormányzati rendelethez</t>
  </si>
  <si>
    <t>Egyéb támogatás - irányító szervtől kapott</t>
  </si>
  <si>
    <t xml:space="preserve">   - Költségvetési szervnek folyósított támogatás</t>
  </si>
  <si>
    <t>Költségvetési szerveknek folyósított támogatás</t>
  </si>
  <si>
    <t xml:space="preserve">   - Költségvetési szerveknek folyósított támogatás</t>
  </si>
  <si>
    <t>Éves eredeti kiadási előirányzat: 671747 ezer Ft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</si>
</sst>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</numFmts>
  <fonts count="5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darkHorizontal"/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4" borderId="7" applyNumberFormat="0" applyFont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8" applyNumberFormat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17" borderId="0" applyNumberFormat="0" applyBorder="0" applyAlignment="0" applyProtection="0"/>
    <xf numFmtId="0" fontId="53" fillId="7" borderId="0" applyNumberFormat="0" applyBorder="0" applyAlignment="0" applyProtection="0"/>
    <xf numFmtId="0" fontId="54" fillId="16" borderId="1" applyNumberFormat="0" applyAlignment="0" applyProtection="0"/>
    <xf numFmtId="9" fontId="0" fillId="0" borderId="0" applyFont="0" applyFill="0" applyBorder="0" applyAlignment="0" applyProtection="0"/>
  </cellStyleXfs>
  <cellXfs count="695">
    <xf numFmtId="0" fontId="0" fillId="0" borderId="0" xfId="0" applyAlignment="1">
      <alignment/>
    </xf>
    <xf numFmtId="164" fontId="6" fillId="0" borderId="0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164" fontId="17" fillId="0" borderId="12" xfId="58" applyNumberFormat="1" applyFont="1" applyFill="1" applyBorder="1" applyAlignment="1" applyProtection="1">
      <alignment vertical="center" wrapText="1"/>
      <protection locked="0"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164" fontId="17" fillId="0" borderId="15" xfId="58" applyNumberFormat="1" applyFont="1" applyFill="1" applyBorder="1" applyAlignment="1" applyProtection="1">
      <alignment vertical="center" wrapText="1"/>
      <protection locked="0"/>
    </xf>
    <xf numFmtId="0" fontId="17" fillId="0" borderId="0" xfId="58" applyFont="1" applyFill="1" applyAlignment="1" applyProtection="1">
      <alignment horizontal="left" indent="1"/>
      <protection/>
    </xf>
    <xf numFmtId="164" fontId="17" fillId="0" borderId="16" xfId="58" applyNumberFormat="1" applyFont="1" applyFill="1" applyBorder="1" applyAlignment="1" applyProtection="1">
      <alignment vertical="center" wrapText="1"/>
      <protection locked="0"/>
    </xf>
    <xf numFmtId="0" fontId="17" fillId="0" borderId="17" xfId="58" applyFont="1" applyFill="1" applyBorder="1" applyAlignment="1" applyProtection="1">
      <alignment horizontal="left" vertical="center" wrapText="1" indent="1"/>
      <protection/>
    </xf>
    <xf numFmtId="164" fontId="17" fillId="0" borderId="18" xfId="58" applyNumberFormat="1" applyFont="1" applyFill="1" applyBorder="1" applyAlignment="1" applyProtection="1">
      <alignment vertical="center" wrapText="1"/>
      <protection locked="0"/>
    </xf>
    <xf numFmtId="0" fontId="17" fillId="0" borderId="19" xfId="58" applyFont="1" applyFill="1" applyBorder="1" applyAlignment="1" applyProtection="1">
      <alignment horizontal="left" vertical="center" wrapText="1" indent="1"/>
      <protection/>
    </xf>
    <xf numFmtId="0" fontId="17" fillId="0" borderId="20" xfId="58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7" xfId="58" applyNumberFormat="1" applyFont="1" applyFill="1" applyBorder="1" applyAlignment="1" applyProtection="1">
      <alignment horizontal="left" vertical="center" wrapText="1" indent="1"/>
      <protection/>
    </xf>
    <xf numFmtId="164" fontId="17" fillId="0" borderId="28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8" xfId="58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164" fontId="17" fillId="0" borderId="28" xfId="58" applyNumberFormat="1" applyFont="1" applyFill="1" applyBorder="1" applyAlignment="1" applyProtection="1">
      <alignment vertical="center" wrapText="1"/>
      <protection locked="0"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horizontal="left" vertical="center" wrapText="1" inden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/>
      <protection locked="0"/>
    </xf>
    <xf numFmtId="0" fontId="15" fillId="0" borderId="34" xfId="58" applyFont="1" applyFill="1" applyBorder="1" applyAlignment="1" applyProtection="1">
      <alignment horizontal="left" vertical="center" wrapText="1" indent="1"/>
      <protection/>
    </xf>
    <xf numFmtId="0" fontId="15" fillId="0" borderId="35" xfId="58" applyFont="1" applyFill="1" applyBorder="1" applyAlignment="1" applyProtection="1">
      <alignment horizontal="left" vertical="center" wrapText="1" indent="1"/>
      <protection/>
    </xf>
    <xf numFmtId="0" fontId="19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2"/>
      <protection/>
    </xf>
    <xf numFmtId="0" fontId="17" fillId="0" borderId="20" xfId="58" applyFont="1" applyFill="1" applyBorder="1" applyAlignment="1" applyProtection="1">
      <alignment horizontal="left" vertical="center" wrapText="1" indent="2"/>
      <protection/>
    </xf>
    <xf numFmtId="0" fontId="18" fillId="0" borderId="14" xfId="58" applyFont="1" applyFill="1" applyBorder="1" applyAlignment="1" applyProtection="1">
      <alignment horizontal="left" vertical="center" wrapText="1" indent="1"/>
      <protection/>
    </xf>
    <xf numFmtId="0" fontId="7" fillId="0" borderId="31" xfId="58" applyFont="1" applyFill="1" applyBorder="1" applyAlignment="1" applyProtection="1">
      <alignment horizontal="center" vertical="center" wrapText="1"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0" fontId="15" fillId="0" borderId="32" xfId="58" applyFont="1" applyFill="1" applyBorder="1" applyAlignment="1" applyProtection="1">
      <alignment vertical="center" wrapText="1"/>
      <protection/>
    </xf>
    <xf numFmtId="0" fontId="15" fillId="0" borderId="35" xfId="58" applyFont="1" applyFill="1" applyBorder="1" applyAlignment="1" applyProtection="1">
      <alignment vertical="center" wrapText="1"/>
      <protection/>
    </xf>
    <xf numFmtId="0" fontId="17" fillId="0" borderId="17" xfId="0" applyFont="1" applyBorder="1" applyAlignment="1" applyProtection="1">
      <alignment horizontal="left" vertical="center" indent="1"/>
      <protection locked="0"/>
    </xf>
    <xf numFmtId="3" fontId="17" fillId="0" borderId="18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17" fillId="0" borderId="20" xfId="0" applyFont="1" applyBorder="1" applyAlignment="1" applyProtection="1">
      <alignment horizontal="left" vertical="center" indent="1"/>
      <protection locked="0"/>
    </xf>
    <xf numFmtId="0" fontId="7" fillId="0" borderId="32" xfId="58" applyFont="1" applyFill="1" applyBorder="1" applyAlignment="1" applyProtection="1">
      <alignment horizontal="left" vertical="center" wrapText="1" indent="1"/>
      <protection/>
    </xf>
    <xf numFmtId="0" fontId="7" fillId="0" borderId="32" xfId="58" applyFont="1" applyFill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horizontal="center" vertical="center" wrapText="1"/>
      <protection/>
    </xf>
    <xf numFmtId="0" fontId="15" fillId="0" borderId="33" xfId="58" applyFont="1" applyFill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 applyProtection="1">
      <alignment vertical="center" wrapText="1"/>
      <protection/>
    </xf>
    <xf numFmtId="0" fontId="15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7" fillId="0" borderId="32" xfId="59" applyFont="1" applyFill="1" applyBorder="1" applyAlignment="1" applyProtection="1">
      <alignment horizontal="left" vertical="center" indent="1"/>
      <protection/>
    </xf>
    <xf numFmtId="164" fontId="7" fillId="0" borderId="31" xfId="0" applyNumberFormat="1" applyFont="1" applyFill="1" applyBorder="1" applyAlignment="1">
      <alignment horizontal="left" vertical="center" wrapText="1" indent="1"/>
    </xf>
    <xf numFmtId="164" fontId="15" fillId="0" borderId="23" xfId="0" applyNumberFormat="1" applyFont="1" applyFill="1" applyBorder="1" applyAlignment="1">
      <alignment horizontal="left" vertical="center" wrapText="1" indent="1"/>
    </xf>
    <xf numFmtId="164" fontId="17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8" applyNumberFormat="1" applyFont="1" applyFill="1" applyBorder="1" applyAlignment="1" applyProtection="1">
      <alignment horizontal="centerContinuous" vertical="center"/>
      <protection/>
    </xf>
    <xf numFmtId="0" fontId="2" fillId="0" borderId="0" xfId="58" applyFill="1">
      <alignment/>
      <protection/>
    </xf>
    <xf numFmtId="0" fontId="7" fillId="0" borderId="33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164" fontId="15" fillId="0" borderId="36" xfId="58" applyNumberFormat="1" applyFont="1" applyFill="1" applyBorder="1" applyAlignment="1" applyProtection="1">
      <alignment horizontal="right"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/>
      <protection/>
    </xf>
    <xf numFmtId="0" fontId="20" fillId="0" borderId="0" xfId="58" applyFont="1" applyFill="1">
      <alignment/>
      <protection/>
    </xf>
    <xf numFmtId="164" fontId="19" fillId="0" borderId="33" xfId="58" applyNumberFormat="1" applyFont="1" applyFill="1" applyBorder="1" applyAlignment="1" applyProtection="1">
      <alignment horizontal="right" vertical="center" wrapText="1"/>
      <protection/>
    </xf>
    <xf numFmtId="164" fontId="15" fillId="0" borderId="36" xfId="58" applyNumberFormat="1" applyFont="1" applyFill="1" applyBorder="1" applyAlignment="1" applyProtection="1">
      <alignment vertical="center" wrapText="1"/>
      <protection/>
    </xf>
    <xf numFmtId="164" fontId="15" fillId="0" borderId="33" xfId="58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31" xfId="0" applyNumberFormat="1" applyFont="1" applyFill="1" applyBorder="1" applyAlignment="1">
      <alignment horizontal="centerContinuous" vertical="center" wrapText="1"/>
    </xf>
    <xf numFmtId="164" fontId="7" fillId="0" borderId="32" xfId="0" applyNumberFormat="1" applyFont="1" applyFill="1" applyBorder="1" applyAlignment="1">
      <alignment horizontal="centerContinuous" vertical="center" wrapText="1"/>
    </xf>
    <xf numFmtId="164" fontId="7" fillId="0" borderId="33" xfId="0" applyNumberFormat="1" applyFont="1" applyFill="1" applyBorder="1" applyAlignment="1">
      <alignment horizontal="centerContinuous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3" xfId="58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1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1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/>
    </xf>
    <xf numFmtId="164" fontId="7" fillId="0" borderId="3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40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17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2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43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4" xfId="0" applyFont="1" applyFill="1" applyBorder="1" applyAlignment="1" applyProtection="1">
      <alignment vertical="center" wrapTex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2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6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7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25" xfId="0" applyNumberFormat="1" applyFont="1" applyFill="1" applyBorder="1" applyAlignment="1" applyProtection="1">
      <alignment vertical="center"/>
      <protection locked="0"/>
    </xf>
    <xf numFmtId="3" fontId="17" fillId="0" borderId="20" xfId="0" applyNumberFormat="1" applyFont="1" applyFill="1" applyBorder="1" applyAlignment="1" applyProtection="1">
      <alignment vertical="center"/>
      <protection locked="0"/>
    </xf>
    <xf numFmtId="49" fontId="17" fillId="0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34" xfId="59" applyFont="1" applyFill="1" applyBorder="1" applyAlignment="1" applyProtection="1">
      <alignment horizontal="center" vertical="center" wrapText="1"/>
      <protection/>
    </xf>
    <xf numFmtId="0" fontId="7" fillId="0" borderId="35" xfId="59" applyFont="1" applyFill="1" applyBorder="1" applyAlignment="1" applyProtection="1">
      <alignment horizontal="center" vertical="center"/>
      <protection/>
    </xf>
    <xf numFmtId="0" fontId="7" fillId="0" borderId="36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31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21" xfId="59" applyFont="1" applyFill="1" applyBorder="1" applyAlignment="1" applyProtection="1">
      <alignment horizontal="left" vertical="center" indent="1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4" xfId="59" applyNumberFormat="1" applyFont="1" applyFill="1" applyBorder="1" applyAlignment="1" applyProtection="1">
      <alignment vertical="center"/>
      <protection locked="0"/>
    </xf>
    <xf numFmtId="164" fontId="17" fillId="0" borderId="15" xfId="59" applyNumberFormat="1" applyFont="1" applyFill="1" applyBorder="1" applyAlignment="1" applyProtection="1">
      <alignment vertical="center"/>
      <protection/>
    </xf>
    <xf numFmtId="164" fontId="15" fillId="0" borderId="32" xfId="59" applyNumberFormat="1" applyFont="1" applyFill="1" applyBorder="1" applyAlignment="1" applyProtection="1">
      <alignment vertical="center"/>
      <protection/>
    </xf>
    <xf numFmtId="164" fontId="15" fillId="0" borderId="33" xfId="59" applyNumberFormat="1" applyFont="1" applyFill="1" applyBorder="1" applyAlignment="1" applyProtection="1">
      <alignment vertical="center"/>
      <protection/>
    </xf>
    <xf numFmtId="0" fontId="17" fillId="0" borderId="24" xfId="59" applyFont="1" applyFill="1" applyBorder="1" applyAlignment="1" applyProtection="1">
      <alignment horizontal="left" vertical="center" indent="1"/>
      <protection/>
    </xf>
    <xf numFmtId="0" fontId="15" fillId="0" borderId="31" xfId="59" applyFont="1" applyFill="1" applyBorder="1" applyAlignment="1" applyProtection="1">
      <alignment horizontal="left" vertical="center" indent="1"/>
      <protection/>
    </xf>
    <xf numFmtId="164" fontId="15" fillId="0" borderId="32" xfId="59" applyNumberFormat="1" applyFont="1" applyFill="1" applyBorder="1" applyProtection="1">
      <alignment/>
      <protection/>
    </xf>
    <xf numFmtId="164" fontId="15" fillId="0" borderId="33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7" fillId="0" borderId="16" xfId="58" applyNumberFormat="1" applyFont="1" applyFill="1" applyBorder="1" applyAlignment="1" applyProtection="1">
      <alignment horizontal="right" vertical="center" wrapText="1"/>
      <protection locked="0"/>
    </xf>
    <xf numFmtId="0" fontId="22" fillId="0" borderId="45" xfId="0" applyFont="1" applyFill="1" applyBorder="1" applyAlignment="1" applyProtection="1">
      <alignment horizontal="left" vertical="center" wrapText="1"/>
      <protection locked="0"/>
    </xf>
    <xf numFmtId="3" fontId="22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/>
      <protection/>
    </xf>
    <xf numFmtId="0" fontId="22" fillId="0" borderId="48" xfId="0" applyFont="1" applyFill="1" applyBorder="1" applyAlignment="1" applyProtection="1">
      <alignment horizontal="left" vertical="center" wrapText="1"/>
      <protection locked="0"/>
    </xf>
    <xf numFmtId="3" fontId="22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50" xfId="0" applyFont="1" applyFill="1" applyBorder="1" applyAlignment="1" applyProtection="1">
      <alignment horizontal="left" vertical="center" wrapText="1"/>
      <protection locked="0"/>
    </xf>
    <xf numFmtId="3" fontId="22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23" fillId="18" borderId="32" xfId="0" applyNumberFormat="1" applyFont="1" applyFill="1" applyBorder="1" applyAlignment="1" applyProtection="1">
      <alignment horizontal="right" vertical="center" wrapText="1"/>
      <protection/>
    </xf>
    <xf numFmtId="164" fontId="15" fillId="18" borderId="32" xfId="0" applyNumberFormat="1" applyFont="1" applyFill="1" applyBorder="1" applyAlignment="1" applyProtection="1">
      <alignment vertical="center" wrapText="1"/>
      <protection/>
    </xf>
    <xf numFmtId="164" fontId="7" fillId="18" borderId="32" xfId="0" applyNumberFormat="1" applyFont="1" applyFill="1" applyBorder="1" applyAlignment="1" applyProtection="1">
      <alignment vertical="center" wrapText="1"/>
      <protection/>
    </xf>
    <xf numFmtId="164" fontId="0" fillId="18" borderId="5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4" xfId="0" applyFont="1" applyFill="1" applyBorder="1" applyAlignment="1" applyProtection="1">
      <alignment vertical="center" wrapText="1"/>
      <protection locked="0"/>
    </xf>
    <xf numFmtId="49" fontId="15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9" fillId="0" borderId="32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2"/>
      <protection/>
    </xf>
    <xf numFmtId="164" fontId="0" fillId="0" borderId="41" xfId="0" applyNumberFormat="1" applyFill="1" applyBorder="1" applyAlignment="1">
      <alignment horizontal="left" vertical="center" wrapText="1" indent="1"/>
    </xf>
    <xf numFmtId="164" fontId="0" fillId="0" borderId="39" xfId="0" applyNumberFormat="1" applyFill="1" applyBorder="1" applyAlignment="1">
      <alignment horizontal="left" vertical="center" wrapText="1" indent="1"/>
    </xf>
    <xf numFmtId="164" fontId="0" fillId="0" borderId="40" xfId="0" applyNumberFormat="1" applyFill="1" applyBorder="1" applyAlignment="1">
      <alignment horizontal="left" vertical="center" wrapText="1" indent="1"/>
    </xf>
    <xf numFmtId="164" fontId="3" fillId="0" borderId="38" xfId="0" applyNumberFormat="1" applyFont="1" applyFill="1" applyBorder="1" applyAlignment="1">
      <alignment horizontal="left" vertical="center" wrapText="1" indent="1"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4" xfId="58" applyFont="1" applyFill="1" applyBorder="1" applyAlignment="1" applyProtection="1">
      <alignment horizontal="left" vertical="center" wrapText="1" indent="2"/>
      <protection/>
    </xf>
    <xf numFmtId="164" fontId="17" fillId="0" borderId="29" xfId="58" applyNumberFormat="1" applyFont="1" applyFill="1" applyBorder="1" applyAlignment="1" applyProtection="1">
      <alignment vertical="center" wrapText="1"/>
      <protection locked="0"/>
    </xf>
    <xf numFmtId="0" fontId="6" fillId="0" borderId="0" xfId="58" applyFont="1" applyFill="1">
      <alignment/>
      <protection/>
    </xf>
    <xf numFmtId="164" fontId="0" fillId="0" borderId="54" xfId="0" applyNumberFormat="1" applyFill="1" applyBorder="1" applyAlignment="1">
      <alignment horizontal="left" vertical="center" wrapText="1" indent="1"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164" fontId="15" fillId="0" borderId="38" xfId="0" applyNumberFormat="1" applyFont="1" applyFill="1" applyBorder="1" applyAlignment="1">
      <alignment horizontal="center" vertical="center" wrapText="1"/>
    </xf>
    <xf numFmtId="164" fontId="15" fillId="0" borderId="31" xfId="0" applyNumberFormat="1" applyFont="1" applyFill="1" applyBorder="1" applyAlignment="1">
      <alignment horizontal="center" vertical="center" wrapText="1"/>
    </xf>
    <xf numFmtId="164" fontId="15" fillId="0" borderId="32" xfId="0" applyNumberFormat="1" applyFont="1" applyFill="1" applyBorder="1" applyAlignment="1">
      <alignment horizontal="center" vertical="center" wrapText="1"/>
    </xf>
    <xf numFmtId="164" fontId="15" fillId="0" borderId="33" xfId="0" applyNumberFormat="1" applyFont="1" applyFill="1" applyBorder="1" applyAlignment="1">
      <alignment horizontal="center" vertical="center" wrapText="1"/>
    </xf>
    <xf numFmtId="0" fontId="24" fillId="0" borderId="0" xfId="58" applyFont="1" applyFill="1">
      <alignment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3" fontId="17" fillId="0" borderId="28" xfId="58" applyNumberFormat="1" applyFont="1" applyFill="1" applyBorder="1" applyAlignment="1" applyProtection="1">
      <alignment horizontal="right" vertical="center" wrapText="1"/>
      <protection/>
    </xf>
    <xf numFmtId="3" fontId="15" fillId="0" borderId="33" xfId="58" applyNumberFormat="1" applyFont="1" applyFill="1" applyBorder="1" applyAlignment="1" applyProtection="1">
      <alignment horizontal="right"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right"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>
      <alignment vertical="center" wrapText="1"/>
    </xf>
    <xf numFmtId="164" fontId="15" fillId="0" borderId="33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164" fontId="15" fillId="0" borderId="33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52" xfId="58" applyNumberFormat="1" applyFont="1" applyFill="1" applyBorder="1" applyAlignment="1" applyProtection="1">
      <alignment horizontal="right" vertical="center" wrapText="1"/>
      <protection/>
    </xf>
    <xf numFmtId="0" fontId="0" fillId="0" borderId="53" xfId="58" applyFont="1" applyFill="1" applyBorder="1">
      <alignment/>
      <protection/>
    </xf>
    <xf numFmtId="164" fontId="17" fillId="19" borderId="28" xfId="58" applyNumberFormat="1" applyFont="1" applyFill="1" applyBorder="1" applyAlignment="1" applyProtection="1">
      <alignment horizontal="right" vertical="center" wrapText="1"/>
      <protection locked="0"/>
    </xf>
    <xf numFmtId="0" fontId="2" fillId="0" borderId="53" xfId="58" applyFill="1" applyBorder="1">
      <alignment/>
      <protection/>
    </xf>
    <xf numFmtId="164" fontId="3" fillId="0" borderId="43" xfId="0" applyNumberFormat="1" applyFont="1" applyFill="1" applyBorder="1" applyAlignment="1">
      <alignment horizontal="left" vertical="center" wrapText="1" indent="1"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9" xfId="0" applyNumberFormat="1" applyFont="1" applyFill="1" applyBorder="1" applyAlignment="1">
      <alignment horizontal="left" vertical="center" wrapText="1" indent="1"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3" xfId="0" applyNumberFormat="1" applyFont="1" applyFill="1" applyBorder="1" applyAlignment="1">
      <alignment horizontal="left" vertical="center" wrapText="1" indent="1"/>
    </xf>
    <xf numFmtId="164" fontId="0" fillId="0" borderId="39" xfId="0" applyNumberFormat="1" applyFont="1" applyFill="1" applyBorder="1" applyAlignment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3" fillId="0" borderId="41" xfId="0" applyNumberFormat="1" applyFont="1" applyFill="1" applyBorder="1" applyAlignment="1">
      <alignment horizontal="left" vertical="center" wrapText="1" indent="1"/>
    </xf>
    <xf numFmtId="0" fontId="15" fillId="0" borderId="32" xfId="58" applyFont="1" applyFill="1" applyBorder="1" applyAlignment="1" applyProtection="1">
      <alignment horizontal="left" vertical="center" wrapText="1"/>
      <protection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19" borderId="2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7" fillId="19" borderId="4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6" xfId="0" applyFont="1" applyFill="1" applyBorder="1" applyAlignment="1" applyProtection="1">
      <alignment horizontal="right"/>
      <protection/>
    </xf>
    <xf numFmtId="164" fontId="16" fillId="0" borderId="56" xfId="58" applyNumberFormat="1" applyFont="1" applyFill="1" applyBorder="1" applyAlignment="1" applyProtection="1">
      <alignment horizontal="left" vertical="center"/>
      <protection/>
    </xf>
    <xf numFmtId="164" fontId="17" fillId="0" borderId="18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/>
      <protection locked="0"/>
    </xf>
    <xf numFmtId="49" fontId="17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7" xfId="58" applyFont="1" applyFill="1" applyBorder="1" applyAlignment="1" applyProtection="1">
      <alignment horizontal="lef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20" xfId="58" applyFont="1" applyFill="1" applyBorder="1" applyAlignment="1" applyProtection="1">
      <alignment horizontal="left" vertical="center" wrapText="1" indent="6"/>
      <protection/>
    </xf>
    <xf numFmtId="0" fontId="17" fillId="0" borderId="44" xfId="58" applyFont="1" applyFill="1" applyBorder="1" applyAlignment="1" applyProtection="1">
      <alignment horizontal="left" vertical="center" wrapText="1" indent="6"/>
      <protection/>
    </xf>
    <xf numFmtId="0" fontId="17" fillId="0" borderId="11" xfId="58" applyFont="1" applyFill="1" applyBorder="1" applyAlignment="1" applyProtection="1">
      <alignment horizontal="left" indent="5"/>
      <protection/>
    </xf>
    <xf numFmtId="3" fontId="17" fillId="0" borderId="29" xfId="58" applyNumberFormat="1" applyFont="1" applyFill="1" applyBorder="1" applyAlignment="1" applyProtection="1">
      <alignment horizontal="right" vertical="center" wrapText="1"/>
      <protection/>
    </xf>
    <xf numFmtId="3" fontId="17" fillId="0" borderId="16" xfId="58" applyNumberFormat="1" applyFont="1" applyFill="1" applyBorder="1" applyAlignment="1" applyProtection="1">
      <alignment horizontal="right" vertical="center" wrapText="1"/>
      <protection/>
    </xf>
    <xf numFmtId="3" fontId="17" fillId="0" borderId="18" xfId="58" applyNumberFormat="1" applyFont="1" applyFill="1" applyBorder="1" applyAlignment="1" applyProtection="1">
      <alignment horizontal="right" vertical="center" wrapText="1"/>
      <protection/>
    </xf>
    <xf numFmtId="0" fontId="17" fillId="0" borderId="44" xfId="58" applyFont="1" applyFill="1" applyBorder="1" applyAlignment="1" applyProtection="1">
      <alignment horizontal="left" indent="5"/>
      <protection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3" fontId="17" fillId="0" borderId="12" xfId="58" applyNumberFormat="1" applyFont="1" applyFill="1" applyBorder="1" applyAlignment="1" applyProtection="1">
      <alignment horizontal="right" vertical="center" wrapText="1"/>
      <protection/>
    </xf>
    <xf numFmtId="164" fontId="15" fillId="0" borderId="31" xfId="0" applyNumberFormat="1" applyFont="1" applyFill="1" applyBorder="1" applyAlignment="1">
      <alignment horizontal="left" vertical="center" wrapText="1" indent="1"/>
    </xf>
    <xf numFmtId="164" fontId="15" fillId="0" borderId="32" xfId="0" applyNumberFormat="1" applyFont="1" applyFill="1" applyBorder="1" applyAlignment="1" applyProtection="1">
      <alignment horizontal="right" vertical="center" wrapText="1"/>
      <protection/>
    </xf>
    <xf numFmtId="164" fontId="15" fillId="0" borderId="33" xfId="0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58" applyFont="1" applyFill="1" applyBorder="1">
      <alignment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/>
      <protection/>
    </xf>
    <xf numFmtId="164" fontId="18" fillId="0" borderId="16" xfId="58" applyNumberFormat="1" applyFont="1" applyFill="1" applyBorder="1" applyAlignment="1" applyProtection="1">
      <alignment horizontal="right" vertical="center" wrapText="1"/>
      <protection/>
    </xf>
    <xf numFmtId="164" fontId="18" fillId="0" borderId="29" xfId="58" applyNumberFormat="1" applyFont="1" applyFill="1" applyBorder="1" applyAlignment="1" applyProtection="1">
      <alignment horizontal="right" vertical="center" wrapTex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31" xfId="58" applyFont="1" applyFill="1" applyBorder="1" applyAlignment="1">
      <alignment horizontal="center" vertical="center"/>
      <protection/>
    </xf>
    <xf numFmtId="0" fontId="0" fillId="0" borderId="32" xfId="58" applyFont="1" applyFill="1" applyBorder="1" applyAlignment="1">
      <alignment horizontal="center" vertical="center"/>
      <protection/>
    </xf>
    <xf numFmtId="0" fontId="0" fillId="0" borderId="33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5" xfId="58" applyFont="1" applyFill="1" applyBorder="1" applyAlignment="1">
      <alignment horizontal="center" vertical="center"/>
      <protection/>
    </xf>
    <xf numFmtId="0" fontId="3" fillId="0" borderId="32" xfId="58" applyFont="1" applyFill="1" applyBorder="1">
      <alignment/>
      <protection/>
    </xf>
    <xf numFmtId="166" fontId="0" fillId="0" borderId="15" xfId="40" applyNumberFormat="1" applyFont="1" applyFill="1" applyBorder="1" applyAlignment="1">
      <alignment/>
    </xf>
    <xf numFmtId="166" fontId="0" fillId="0" borderId="12" xfId="40" applyNumberFormat="1" applyFont="1" applyFill="1" applyBorder="1" applyAlignment="1">
      <alignment/>
    </xf>
    <xf numFmtId="166" fontId="0" fillId="0" borderId="32" xfId="58" applyNumberFormat="1" applyFont="1" applyFill="1" applyBorder="1">
      <alignment/>
      <protection/>
    </xf>
    <xf numFmtId="166" fontId="0" fillId="0" borderId="33" xfId="58" applyNumberFormat="1" applyFont="1" applyFill="1" applyBorder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8" fillId="0" borderId="11" xfId="58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 locked="0"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17" xfId="58" applyFont="1" applyFill="1" applyBorder="1" applyAlignment="1" applyProtection="1">
      <alignment horizontal="left" vertical="center" wrapText="1" indent="1"/>
      <protection/>
    </xf>
    <xf numFmtId="49" fontId="17" fillId="0" borderId="44" xfId="58" applyNumberFormat="1" applyFont="1" applyFill="1" applyBorder="1" applyAlignment="1" applyProtection="1">
      <alignment horizontal="left" vertical="center" wrapText="1" inden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49" fontId="15" fillId="0" borderId="3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35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7" fillId="0" borderId="20" xfId="58" applyFont="1" applyFill="1" applyBorder="1" applyAlignment="1" applyProtection="1">
      <alignment horizontal="left" indent="6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0" fontId="15" fillId="0" borderId="52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 applyBorder="1" applyAlignment="1" applyProtection="1">
      <alignment horizontal="left" indent="1"/>
      <protection/>
    </xf>
    <xf numFmtId="0" fontId="7" fillId="0" borderId="57" xfId="58" applyFont="1" applyFill="1" applyBorder="1" applyAlignment="1" applyProtection="1">
      <alignment horizontal="center" vertical="center" wrapText="1"/>
      <protection/>
    </xf>
    <xf numFmtId="0" fontId="15" fillId="0" borderId="57" xfId="58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2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7" fillId="0" borderId="32" xfId="58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58" applyNumberFormat="1" applyFont="1" applyFill="1" applyBorder="1" applyAlignment="1" applyProtection="1">
      <alignment horizontal="right" vertical="center" wrapText="1"/>
      <protection/>
    </xf>
    <xf numFmtId="164" fontId="15" fillId="0" borderId="33" xfId="58" applyNumberFormat="1" applyFont="1" applyFill="1" applyBorder="1" applyAlignment="1" applyProtection="1">
      <alignment vertical="center" wrapText="1"/>
      <protection locked="0"/>
    </xf>
    <xf numFmtId="164" fontId="17" fillId="0" borderId="12" xfId="58" applyNumberFormat="1" applyFont="1" applyFill="1" applyBorder="1" applyAlignment="1" applyProtection="1">
      <alignment vertical="center" wrapText="1"/>
      <protection/>
    </xf>
    <xf numFmtId="0" fontId="0" fillId="0" borderId="14" xfId="58" applyFont="1" applyFill="1" applyBorder="1" applyProtection="1">
      <alignment/>
      <protection locked="0"/>
    </xf>
    <xf numFmtId="166" fontId="0" fillId="0" borderId="14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20" xfId="58" applyFont="1" applyFill="1" applyBorder="1" applyProtection="1">
      <alignment/>
      <protection locked="0"/>
    </xf>
    <xf numFmtId="166" fontId="0" fillId="0" borderId="20" xfId="40" applyNumberFormat="1" applyFont="1" applyFill="1" applyBorder="1" applyAlignment="1" applyProtection="1">
      <alignment/>
      <protection locked="0"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17" xfId="58" applyFont="1" applyFill="1" applyBorder="1" applyAlignment="1" applyProtection="1">
      <alignment horizontal="center" vertical="center" wrapText="1"/>
      <protection/>
    </xf>
    <xf numFmtId="0" fontId="15" fillId="0" borderId="18" xfId="58" applyFont="1" applyFill="1" applyBorder="1" applyAlignment="1" applyProtection="1">
      <alignment horizontal="center" vertical="center" wrapText="1"/>
      <protection/>
    </xf>
    <xf numFmtId="0" fontId="17" fillId="0" borderId="31" xfId="58" applyFont="1" applyFill="1" applyBorder="1" applyAlignment="1" applyProtection="1">
      <alignment horizontal="center" vertical="center"/>
      <protection/>
    </xf>
    <xf numFmtId="0" fontId="17" fillId="0" borderId="32" xfId="58" applyFont="1" applyFill="1" applyBorder="1" applyAlignment="1" applyProtection="1">
      <alignment horizontal="center" vertical="center"/>
      <protection/>
    </xf>
    <xf numFmtId="0" fontId="17" fillId="0" borderId="33" xfId="58" applyFont="1" applyFill="1" applyBorder="1" applyAlignment="1" applyProtection="1">
      <alignment horizontal="center" vertical="center"/>
      <protection/>
    </xf>
    <xf numFmtId="0" fontId="17" fillId="0" borderId="26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Protection="1">
      <alignment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11" xfId="58" applyFont="1" applyFill="1" applyBorder="1" applyProtection="1">
      <alignment/>
      <protection/>
    </xf>
    <xf numFmtId="0" fontId="17" fillId="0" borderId="11" xfId="58" applyFont="1" applyFill="1" applyBorder="1" applyAlignment="1" applyProtection="1">
      <alignment wrapText="1"/>
      <protection/>
    </xf>
    <xf numFmtId="0" fontId="17" fillId="0" borderId="25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Protection="1">
      <alignment/>
      <protection/>
    </xf>
    <xf numFmtId="166" fontId="15" fillId="0" borderId="33" xfId="40" applyNumberFormat="1" applyFont="1" applyFill="1" applyBorder="1" applyAlignment="1" applyProtection="1">
      <alignment/>
      <protection/>
    </xf>
    <xf numFmtId="166" fontId="17" fillId="0" borderId="18" xfId="40" applyNumberFormat="1" applyFont="1" applyFill="1" applyBorder="1" applyAlignment="1" applyProtection="1">
      <alignment/>
      <protection locked="0"/>
    </xf>
    <xf numFmtId="166" fontId="17" fillId="0" borderId="12" xfId="40" applyNumberFormat="1" applyFont="1" applyFill="1" applyBorder="1" applyAlignment="1" applyProtection="1">
      <alignment/>
      <protection locked="0"/>
    </xf>
    <xf numFmtId="166" fontId="17" fillId="0" borderId="16" xfId="40" applyNumberFormat="1" applyFont="1" applyFill="1" applyBorder="1" applyAlignment="1" applyProtection="1">
      <alignment/>
      <protection locked="0"/>
    </xf>
    <xf numFmtId="166" fontId="17" fillId="0" borderId="33" xfId="40" applyNumberFormat="1" applyFont="1" applyFill="1" applyBorder="1" applyAlignment="1" applyProtection="1">
      <alignment/>
      <protection/>
    </xf>
    <xf numFmtId="0" fontId="17" fillId="0" borderId="17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20" xfId="58" applyFont="1" applyFill="1" applyBorder="1" applyProtection="1">
      <alignment/>
      <protection locked="0"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Fill="1" applyBorder="1" applyAlignment="1" applyProtection="1">
      <alignment horizontal="center" vertical="center" wrapText="1"/>
      <protection/>
    </xf>
    <xf numFmtId="0" fontId="23" fillId="0" borderId="32" xfId="0" applyFont="1" applyFill="1" applyBorder="1" applyAlignment="1" applyProtection="1">
      <alignment horizontal="center" vertical="center" wrapText="1"/>
      <protection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left" vertical="center" wrapText="1"/>
      <protection/>
    </xf>
    <xf numFmtId="164" fontId="7" fillId="0" borderId="32" xfId="0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22" fillId="0" borderId="55" xfId="0" applyFont="1" applyFill="1" applyBorder="1" applyAlignment="1" applyProtection="1">
      <alignment horizontal="left" vertical="center" wrapText="1" indent="1"/>
      <protection/>
    </xf>
    <xf numFmtId="0" fontId="22" fillId="0" borderId="19" xfId="0" applyFont="1" applyFill="1" applyBorder="1" applyAlignment="1" applyProtection="1">
      <alignment horizontal="left" vertical="center" wrapText="1" indent="1"/>
      <protection/>
    </xf>
    <xf numFmtId="0" fontId="22" fillId="0" borderId="19" xfId="0" applyFont="1" applyFill="1" applyBorder="1" applyAlignment="1" applyProtection="1">
      <alignment horizontal="left" vertical="center" wrapText="1" indent="8"/>
      <protection/>
    </xf>
    <xf numFmtId="0" fontId="17" fillId="0" borderId="14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right" vertical="center" indent="1"/>
      <protection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5" xfId="0" applyFont="1" applyBorder="1" applyAlignment="1" applyProtection="1">
      <alignment horizontal="right" vertical="center" indent="1"/>
      <protection/>
    </xf>
    <xf numFmtId="164" fontId="0" fillId="20" borderId="3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7" fillId="0" borderId="26" xfId="0" applyNumberFormat="1" applyFont="1" applyFill="1" applyBorder="1" applyAlignment="1" applyProtection="1">
      <alignment vertical="center"/>
      <protection/>
    </xf>
    <xf numFmtId="3" fontId="17" fillId="0" borderId="18" xfId="0" applyNumberFormat="1" applyFont="1" applyFill="1" applyBorder="1" applyAlignment="1" applyProtection="1">
      <alignment vertical="center"/>
      <protection/>
    </xf>
    <xf numFmtId="49" fontId="18" fillId="0" borderId="22" xfId="0" applyNumberFormat="1" applyFont="1" applyFill="1" applyBorder="1" applyAlignment="1" applyProtection="1" quotePrefix="1">
      <alignment horizontal="left" vertical="center" indent="1"/>
      <protection/>
    </xf>
    <xf numFmtId="3" fontId="18" fillId="0" borderId="12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>
      <alignment vertical="center"/>
      <protection/>
    </xf>
    <xf numFmtId="3" fontId="17" fillId="0" borderId="12" xfId="0" applyNumberFormat="1" applyFont="1" applyFill="1" applyBorder="1" applyAlignment="1" applyProtection="1">
      <alignment vertical="center"/>
      <protection/>
    </xf>
    <xf numFmtId="49" fontId="7" fillId="0" borderId="31" xfId="0" applyNumberFormat="1" applyFont="1" applyFill="1" applyBorder="1" applyAlignment="1" applyProtection="1">
      <alignment vertical="center"/>
      <protection/>
    </xf>
    <xf numFmtId="3" fontId="17" fillId="0" borderId="32" xfId="0" applyNumberFormat="1" applyFont="1" applyFill="1" applyBorder="1" applyAlignment="1" applyProtection="1">
      <alignment vertical="center"/>
      <protection/>
    </xf>
    <xf numFmtId="3" fontId="17" fillId="0" borderId="33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18" xfId="0" applyFont="1" applyFill="1" applyBorder="1" applyAlignment="1" applyProtection="1" quotePrefix="1">
      <alignment horizontal="right" vertical="center"/>
      <protection/>
    </xf>
    <xf numFmtId="0" fontId="7" fillId="0" borderId="58" xfId="0" applyFont="1" applyFill="1" applyBorder="1" applyAlignment="1" applyProtection="1">
      <alignment vertical="center"/>
      <protection/>
    </xf>
    <xf numFmtId="0" fontId="7" fillId="0" borderId="5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left" vertical="center" wrapText="1" inden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164" fontId="17" fillId="0" borderId="18" xfId="0" applyNumberFormat="1" applyFont="1" applyFill="1" applyBorder="1" applyAlignment="1" applyProtection="1">
      <alignment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32" xfId="0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 applyProtection="1">
      <alignment horizontal="left" wrapText="1" indent="1"/>
      <protection/>
    </xf>
    <xf numFmtId="0" fontId="15" fillId="0" borderId="34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29" fillId="0" borderId="64" xfId="0" applyFont="1" applyBorder="1" applyAlignment="1" applyProtection="1">
      <alignment horizontal="left" wrapText="1" indent="1"/>
      <protection/>
    </xf>
    <xf numFmtId="164" fontId="19" fillId="0" borderId="65" xfId="0" applyNumberFormat="1" applyFont="1" applyFill="1" applyBorder="1" applyAlignment="1" applyProtection="1">
      <alignment vertical="center" wrapText="1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0" fontId="26" fillId="0" borderId="32" xfId="0" applyFont="1" applyBorder="1" applyAlignment="1" applyProtection="1">
      <alignment horizontal="center" wrapText="1"/>
      <protection/>
    </xf>
    <xf numFmtId="0" fontId="31" fillId="0" borderId="24" xfId="0" applyFont="1" applyBorder="1" applyAlignment="1" applyProtection="1">
      <alignment horizontal="center" wrapText="1"/>
      <protection/>
    </xf>
    <xf numFmtId="0" fontId="31" fillId="0" borderId="25" xfId="0" applyFont="1" applyBorder="1" applyAlignment="1" applyProtection="1">
      <alignment horizontal="center" wrapText="1"/>
      <protection/>
    </xf>
    <xf numFmtId="0" fontId="17" fillId="0" borderId="20" xfId="0" applyFont="1" applyFill="1" applyBorder="1" applyAlignment="1" applyProtection="1">
      <alignment horizontal="left" vertical="center" wrapText="1" indent="1"/>
      <protection/>
    </xf>
    <xf numFmtId="0" fontId="27" fillId="0" borderId="63" xfId="0" applyFont="1" applyBorder="1" applyAlignment="1" applyProtection="1">
      <alignment horizontal="center" wrapText="1"/>
      <protection/>
    </xf>
    <xf numFmtId="0" fontId="28" fillId="0" borderId="63" xfId="0" applyFont="1" applyBorder="1" applyAlignment="1" applyProtection="1">
      <alignment horizontal="left" wrapText="1" indent="1"/>
      <protection/>
    </xf>
    <xf numFmtId="164" fontId="15" fillId="0" borderId="57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66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0" fillId="0" borderId="67" xfId="0" applyFont="1" applyFill="1" applyBorder="1" applyAlignment="1" applyProtection="1">
      <alignment vertical="center" wrapText="1"/>
      <protection/>
    </xf>
    <xf numFmtId="0" fontId="3" fillId="0" borderId="63" xfId="0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18" xfId="0" applyNumberFormat="1" applyFont="1" applyFill="1" applyBorder="1" applyAlignment="1" applyProtection="1">
      <alignment horizontal="right" vertical="center"/>
      <protection locked="0"/>
    </xf>
    <xf numFmtId="49" fontId="7" fillId="0" borderId="6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24" xfId="0" applyFont="1" applyFill="1" applyBorder="1" applyAlignment="1" applyProtection="1">
      <alignment horizontal="center" vertical="center"/>
      <protection/>
    </xf>
    <xf numFmtId="164" fontId="15" fillId="0" borderId="15" xfId="0" applyNumberFormat="1" applyFont="1" applyFill="1" applyBorder="1" applyAlignment="1" applyProtection="1">
      <alignment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164" fontId="15" fillId="0" borderId="12" xfId="0" applyNumberFormat="1" applyFont="1" applyFill="1" applyBorder="1" applyAlignment="1" applyProtection="1">
      <alignment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vertical="center" wrapText="1"/>
      <protection/>
    </xf>
    <xf numFmtId="164" fontId="15" fillId="0" borderId="16" xfId="0" applyNumberFormat="1" applyFont="1" applyFill="1" applyBorder="1" applyAlignment="1" applyProtection="1">
      <alignment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164" fontId="15" fillId="0" borderId="33" xfId="0" applyNumberFormat="1" applyFont="1" applyFill="1" applyBorder="1" applyAlignment="1" applyProtection="1">
      <alignment vertical="center"/>
      <protection/>
    </xf>
    <xf numFmtId="0" fontId="0" fillId="0" borderId="69" xfId="0" applyFill="1" applyBorder="1" applyAlignment="1" applyProtection="1">
      <alignment/>
      <protection/>
    </xf>
    <xf numFmtId="0" fontId="5" fillId="0" borderId="69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11" xfId="58" applyFont="1" applyFill="1" applyBorder="1" applyAlignment="1" applyProtection="1">
      <alignment horizontal="right" vertical="center" wrapText="1" indent="1"/>
      <protection locked="0"/>
    </xf>
    <xf numFmtId="0" fontId="17" fillId="0" borderId="17" xfId="58" applyFont="1" applyFill="1" applyBorder="1" applyAlignment="1" applyProtection="1">
      <alignment horizontal="right" vertical="center" wrapText="1" indent="1"/>
      <protection locked="0"/>
    </xf>
    <xf numFmtId="0" fontId="17" fillId="0" borderId="10" xfId="58" applyFont="1" applyFill="1" applyBorder="1" applyAlignment="1" applyProtection="1">
      <alignment horizontal="right" vertical="center" wrapText="1" indent="1"/>
      <protection locked="0"/>
    </xf>
    <xf numFmtId="0" fontId="17" fillId="0" borderId="13" xfId="58" applyFont="1" applyFill="1" applyBorder="1" applyAlignment="1" applyProtection="1">
      <alignment horizontal="right" vertical="center" wrapText="1" indent="1"/>
      <protection locked="0"/>
    </xf>
    <xf numFmtId="0" fontId="15" fillId="0" borderId="13" xfId="58" applyFont="1" applyFill="1" applyBorder="1" applyAlignment="1" applyProtection="1">
      <alignment horizontal="right" vertical="center" wrapText="1" indent="1"/>
      <protection locked="0"/>
    </xf>
    <xf numFmtId="0" fontId="17" fillId="0" borderId="14" xfId="58" applyFont="1" applyFill="1" applyBorder="1" applyAlignment="1" applyProtection="1">
      <alignment horizontal="right" vertical="center" wrapText="1" indent="1"/>
      <protection locked="0"/>
    </xf>
    <xf numFmtId="0" fontId="17" fillId="0" borderId="20" xfId="58" applyFont="1" applyFill="1" applyBorder="1" applyAlignment="1" applyProtection="1">
      <alignment horizontal="right" vertical="center" wrapText="1" indent="1"/>
      <protection locked="0"/>
    </xf>
    <xf numFmtId="0" fontId="17" fillId="0" borderId="44" xfId="58" applyFont="1" applyFill="1" applyBorder="1" applyAlignment="1" applyProtection="1">
      <alignment horizontal="right" indent="1"/>
      <protection locked="0"/>
    </xf>
    <xf numFmtId="0" fontId="15" fillId="0" borderId="32" xfId="58" applyFont="1" applyFill="1" applyBorder="1" applyAlignment="1" applyProtection="1">
      <alignment horizontal="right" vertical="center" wrapText="1" indent="1"/>
      <protection locked="0"/>
    </xf>
    <xf numFmtId="0" fontId="17" fillId="0" borderId="17" xfId="58" applyFont="1" applyFill="1" applyBorder="1" applyAlignment="1" applyProtection="1">
      <alignment horizontal="right" vertical="center" wrapText="1" indent="1"/>
      <protection locked="0"/>
    </xf>
    <xf numFmtId="0" fontId="17" fillId="0" borderId="13" xfId="58" applyFont="1" applyFill="1" applyBorder="1" applyAlignment="1" applyProtection="1">
      <alignment horizontal="right" vertical="center" wrapText="1" indent="1"/>
      <protection locked="0"/>
    </xf>
    <xf numFmtId="164" fontId="15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7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4" xfId="58" applyFont="1" applyFill="1" applyBorder="1" applyAlignment="1" applyProtection="1">
      <alignment horizontal="right" vertical="center" wrapText="1" indent="1"/>
      <protection locked="0"/>
    </xf>
    <xf numFmtId="164" fontId="17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58" applyFont="1" applyFill="1" applyBorder="1" applyAlignment="1" applyProtection="1">
      <alignment horizontal="right" indent="1"/>
      <protection locked="0"/>
    </xf>
    <xf numFmtId="0" fontId="17" fillId="0" borderId="11" xfId="58" applyFont="1" applyFill="1" applyBorder="1" applyAlignment="1" applyProtection="1">
      <alignment horizontal="right" indent="1"/>
      <protection locked="0"/>
    </xf>
    <xf numFmtId="164" fontId="15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19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66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7" fillId="0" borderId="39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7" fillId="0" borderId="40" xfId="0" applyNumberFormat="1" applyFont="1" applyFill="1" applyBorder="1" applyAlignment="1" applyProtection="1">
      <alignment vertical="center" wrapText="1"/>
      <protection/>
    </xf>
    <xf numFmtId="164" fontId="15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7" fillId="0" borderId="43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indent="1"/>
      <protection/>
    </xf>
    <xf numFmtId="0" fontId="7" fillId="0" borderId="32" xfId="59" applyFont="1" applyFill="1" applyBorder="1" applyAlignment="1" applyProtection="1">
      <alignment horizontal="left" indent="1"/>
      <protection/>
    </xf>
    <xf numFmtId="164" fontId="7" fillId="0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/>
      <protection/>
    </xf>
    <xf numFmtId="164" fontId="17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65" xfId="0" applyNumberFormat="1" applyFont="1" applyFill="1" applyBorder="1" applyAlignment="1" applyProtection="1">
      <alignment vertical="center" wrapText="1"/>
      <protection locked="0"/>
    </xf>
    <xf numFmtId="164" fontId="15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65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57" xfId="0" applyNumberFormat="1" applyFont="1" applyFill="1" applyBorder="1" applyAlignment="1" applyProtection="1">
      <alignment vertical="center" wrapText="1"/>
      <protection/>
    </xf>
    <xf numFmtId="164" fontId="19" fillId="0" borderId="33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57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70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7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0" applyNumberFormat="1" applyFont="1" applyFill="1" applyAlignment="1">
      <alignment horizontal="center" textRotation="180" wrapText="1"/>
    </xf>
    <xf numFmtId="0" fontId="35" fillId="0" borderId="77" xfId="58" applyFont="1" applyFill="1" applyBorder="1" applyAlignment="1" applyProtection="1">
      <alignment horizontal="left" vertical="center" wrapText="1"/>
      <protection/>
    </xf>
    <xf numFmtId="164" fontId="16" fillId="0" borderId="56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7" fillId="0" borderId="78" xfId="0" applyNumberFormat="1" applyFont="1" applyFill="1" applyBorder="1" applyAlignment="1">
      <alignment horizontal="center" vertical="center" wrapText="1"/>
    </xf>
    <xf numFmtId="164" fontId="7" fillId="0" borderId="79" xfId="0" applyNumberFormat="1" applyFont="1" applyFill="1" applyBorder="1" applyAlignment="1">
      <alignment horizontal="center" vertical="center" wrapText="1"/>
    </xf>
    <xf numFmtId="164" fontId="7" fillId="0" borderId="80" xfId="0" applyNumberFormat="1" applyFont="1" applyFill="1" applyBorder="1" applyAlignment="1">
      <alignment horizontal="center" vertical="center" wrapText="1"/>
    </xf>
    <xf numFmtId="164" fontId="7" fillId="0" borderId="54" xfId="0" applyNumberFormat="1" applyFont="1" applyFill="1" applyBorder="1" applyAlignment="1">
      <alignment horizontal="center" vertical="center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26" xfId="58" applyFont="1" applyFill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31" xfId="58" applyFont="1" applyFill="1" applyBorder="1" applyAlignment="1" applyProtection="1">
      <alignment horizontal="left"/>
      <protection/>
    </xf>
    <xf numFmtId="0" fontId="7" fillId="0" borderId="32" xfId="58" applyFont="1" applyFill="1" applyBorder="1" applyAlignment="1" applyProtection="1">
      <alignment horizontal="left"/>
      <protection/>
    </xf>
    <xf numFmtId="0" fontId="17" fillId="0" borderId="77" xfId="58" applyFont="1" applyFill="1" applyBorder="1" applyAlignment="1">
      <alignment horizontal="justify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34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/>
      <protection/>
    </xf>
    <xf numFmtId="0" fontId="7" fillId="0" borderId="66" xfId="0" applyFont="1" applyBorder="1" applyAlignment="1" applyProtection="1">
      <alignment horizontal="left" vertical="center" indent="2"/>
      <protection/>
    </xf>
    <xf numFmtId="0" fontId="7" fillId="0" borderId="63" xfId="0" applyFont="1" applyBorder="1" applyAlignment="1" applyProtection="1">
      <alignment horizontal="left" vertical="center" indent="2"/>
      <protection/>
    </xf>
    <xf numFmtId="0" fontId="7" fillId="0" borderId="66" xfId="0" applyFont="1" applyFill="1" applyBorder="1" applyAlignment="1" applyProtection="1">
      <alignment horizontal="left" indent="1"/>
      <protection/>
    </xf>
    <xf numFmtId="0" fontId="7" fillId="0" borderId="67" xfId="0" applyFont="1" applyFill="1" applyBorder="1" applyAlignment="1" applyProtection="1">
      <alignment horizontal="left" indent="1"/>
      <protection/>
    </xf>
    <xf numFmtId="0" fontId="7" fillId="0" borderId="63" xfId="0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right" indent="1"/>
      <protection locked="0"/>
    </xf>
    <xf numFmtId="0" fontId="17" fillId="0" borderId="18" xfId="0" applyFont="1" applyFill="1" applyBorder="1" applyAlignment="1" applyProtection="1">
      <alignment horizontal="right" indent="1"/>
      <protection locked="0"/>
    </xf>
    <xf numFmtId="0" fontId="17" fillId="0" borderId="20" xfId="0" applyFont="1" applyFill="1" applyBorder="1" applyAlignment="1" applyProtection="1">
      <alignment horizontal="right" indent="1"/>
      <protection locked="0"/>
    </xf>
    <xf numFmtId="0" fontId="17" fillId="0" borderId="16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32" xfId="0" applyFont="1" applyFill="1" applyBorder="1" applyAlignment="1" applyProtection="1">
      <alignment horizontal="right" indent="1"/>
      <protection/>
    </xf>
    <xf numFmtId="0" fontId="15" fillId="0" borderId="33" xfId="0" applyFont="1" applyFill="1" applyBorder="1" applyAlignment="1" applyProtection="1">
      <alignment horizontal="right" indent="1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17" fillId="0" borderId="60" xfId="0" applyFont="1" applyFill="1" applyBorder="1" applyAlignment="1" applyProtection="1">
      <alignment horizontal="left" indent="1"/>
      <protection locked="0"/>
    </xf>
    <xf numFmtId="0" fontId="17" fillId="0" borderId="61" xfId="0" applyFont="1" applyFill="1" applyBorder="1" applyAlignment="1" applyProtection="1">
      <alignment horizontal="left" indent="1"/>
      <protection locked="0"/>
    </xf>
    <xf numFmtId="0" fontId="17" fillId="0" borderId="85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164" fontId="7" fillId="0" borderId="6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8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8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0" fontId="17" fillId="0" borderId="77" xfId="0" applyFont="1" applyFill="1" applyBorder="1" applyAlignment="1">
      <alignment horizontal="justify" vertical="center" wrapText="1"/>
    </xf>
    <xf numFmtId="0" fontId="16" fillId="0" borderId="52" xfId="59" applyFont="1" applyFill="1" applyBorder="1" applyAlignment="1" applyProtection="1">
      <alignment horizontal="left" vertical="center" indent="1"/>
      <protection/>
    </xf>
    <xf numFmtId="0" fontId="16" fillId="0" borderId="67" xfId="59" applyFont="1" applyFill="1" applyBorder="1" applyAlignment="1" applyProtection="1">
      <alignment horizontal="left" vertical="center" indent="1"/>
      <protection/>
    </xf>
    <xf numFmtId="0" fontId="16" fillId="0" borderId="57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194</v>
      </c>
    </row>
    <row r="4" spans="1:2" ht="12.75">
      <c r="A4" s="279"/>
      <c r="B4" s="279"/>
    </row>
    <row r="5" spans="1:2" s="315" customFormat="1" ht="15.75">
      <c r="A5" s="173" t="s">
        <v>376</v>
      </c>
      <c r="B5" s="314"/>
    </row>
    <row r="6" spans="1:2" ht="12.75">
      <c r="A6" s="279"/>
      <c r="B6" s="279"/>
    </row>
    <row r="7" spans="1:2" ht="12.75">
      <c r="A7" s="279" t="s">
        <v>402</v>
      </c>
      <c r="B7" s="279" t="s">
        <v>232</v>
      </c>
    </row>
    <row r="8" spans="1:2" ht="12.75">
      <c r="A8" s="279" t="s">
        <v>195</v>
      </c>
      <c r="B8" s="279" t="s">
        <v>233</v>
      </c>
    </row>
    <row r="9" spans="1:2" ht="12.75">
      <c r="A9" s="279" t="s">
        <v>405</v>
      </c>
      <c r="B9" s="279" t="s">
        <v>234</v>
      </c>
    </row>
    <row r="10" spans="1:2" ht="12.75">
      <c r="A10" s="279"/>
      <c r="B10" s="279"/>
    </row>
    <row r="11" spans="1:2" ht="12.75">
      <c r="A11" s="279"/>
      <c r="B11" s="279"/>
    </row>
    <row r="12" spans="1:2" s="315" customFormat="1" ht="15.75">
      <c r="A12" s="173" t="s">
        <v>377</v>
      </c>
      <c r="B12" s="314"/>
    </row>
    <row r="13" spans="1:2" ht="12.75">
      <c r="A13" s="279"/>
      <c r="B13" s="279"/>
    </row>
    <row r="14" spans="1:2" ht="12.75">
      <c r="A14" s="279" t="s">
        <v>238</v>
      </c>
      <c r="B14" s="279" t="s">
        <v>235</v>
      </c>
    </row>
    <row r="15" spans="1:2" ht="12.75">
      <c r="A15" s="279" t="s">
        <v>196</v>
      </c>
      <c r="B15" s="279" t="s">
        <v>236</v>
      </c>
    </row>
    <row r="16" spans="1:2" ht="12.75">
      <c r="A16" s="279" t="s">
        <v>197</v>
      </c>
      <c r="B16" s="279" t="s">
        <v>237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5" sqref="E5"/>
    </sheetView>
  </sheetViews>
  <sheetFormatPr defaultColWidth="9.00390625" defaultRowHeight="12.75"/>
  <cols>
    <col min="1" max="1" width="47.125" style="89" customWidth="1"/>
    <col min="2" max="2" width="15.625" style="88" customWidth="1"/>
    <col min="3" max="3" width="16.375" style="88" customWidth="1"/>
    <col min="4" max="4" width="18.00390625" style="88" customWidth="1"/>
    <col min="5" max="5" width="16.625" style="88" customWidth="1"/>
    <col min="6" max="6" width="18.875" style="113" customWidth="1"/>
    <col min="7" max="8" width="12.875" style="88" customWidth="1"/>
    <col min="9" max="9" width="13.875" style="88" customWidth="1"/>
    <col min="10" max="16384" width="9.375" style="88" customWidth="1"/>
  </cols>
  <sheetData>
    <row r="1" spans="1:6" ht="35.25" customHeight="1" thickBot="1">
      <c r="A1" s="408"/>
      <c r="B1" s="113"/>
      <c r="C1" s="113"/>
      <c r="D1" s="113"/>
      <c r="E1" s="113"/>
      <c r="F1" s="108" t="s">
        <v>63</v>
      </c>
    </row>
    <row r="2" spans="1:6" s="96" customFormat="1" ht="44.25" customHeight="1" thickBot="1">
      <c r="A2" s="409" t="s">
        <v>69</v>
      </c>
      <c r="B2" s="410" t="s">
        <v>70</v>
      </c>
      <c r="C2" s="410" t="s">
        <v>71</v>
      </c>
      <c r="D2" s="410" t="s">
        <v>426</v>
      </c>
      <c r="E2" s="410" t="s">
        <v>242</v>
      </c>
      <c r="F2" s="109" t="s">
        <v>427</v>
      </c>
    </row>
    <row r="3" spans="1:6" s="113" customFormat="1" ht="12" customHeight="1" thickBot="1">
      <c r="A3" s="110">
        <v>1</v>
      </c>
      <c r="B3" s="111">
        <v>2</v>
      </c>
      <c r="C3" s="111">
        <v>3</v>
      </c>
      <c r="D3" s="111">
        <v>4</v>
      </c>
      <c r="E3" s="111">
        <v>5</v>
      </c>
      <c r="F3" s="112" t="s">
        <v>94</v>
      </c>
    </row>
    <row r="4" spans="1:6" ht="15.75" customHeight="1">
      <c r="A4" s="98" t="s">
        <v>534</v>
      </c>
      <c r="B4" s="54">
        <v>610</v>
      </c>
      <c r="C4" s="114">
        <v>2012</v>
      </c>
      <c r="D4" s="54">
        <v>0</v>
      </c>
      <c r="E4" s="54">
        <v>610</v>
      </c>
      <c r="F4" s="115">
        <f aca="true" t="shared" si="0" ref="F4:F22">B4-D4-E4</f>
        <v>0</v>
      </c>
    </row>
    <row r="5" spans="1:6" ht="15.75" customHeight="1">
      <c r="A5" s="98" t="s">
        <v>535</v>
      </c>
      <c r="B5" s="54">
        <v>1876</v>
      </c>
      <c r="C5" s="114" t="s">
        <v>540</v>
      </c>
      <c r="D5" s="54">
        <v>1812</v>
      </c>
      <c r="E5" s="54">
        <v>64</v>
      </c>
      <c r="F5" s="115">
        <f t="shared" si="0"/>
        <v>0</v>
      </c>
    </row>
    <row r="6" spans="1:6" ht="15.75" customHeight="1">
      <c r="A6" s="98" t="s">
        <v>536</v>
      </c>
      <c r="B6" s="54">
        <v>254</v>
      </c>
      <c r="C6" s="114" t="s">
        <v>221</v>
      </c>
      <c r="D6" s="54">
        <v>0</v>
      </c>
      <c r="E6" s="54">
        <v>254</v>
      </c>
      <c r="F6" s="115">
        <f t="shared" si="0"/>
        <v>0</v>
      </c>
    </row>
    <row r="7" spans="1:6" ht="15.75" customHeight="1">
      <c r="A7" s="98" t="s">
        <v>539</v>
      </c>
      <c r="B7" s="54">
        <v>2477</v>
      </c>
      <c r="C7" s="114" t="s">
        <v>221</v>
      </c>
      <c r="D7" s="54">
        <v>0</v>
      </c>
      <c r="E7" s="54">
        <v>2477</v>
      </c>
      <c r="F7" s="115">
        <f t="shared" si="0"/>
        <v>0</v>
      </c>
    </row>
    <row r="8" spans="1:6" ht="15.75" customHeight="1">
      <c r="A8" s="98" t="s">
        <v>537</v>
      </c>
      <c r="B8" s="54">
        <v>953</v>
      </c>
      <c r="C8" s="114" t="s">
        <v>221</v>
      </c>
      <c r="D8" s="54"/>
      <c r="E8" s="54">
        <v>953</v>
      </c>
      <c r="F8" s="115">
        <f t="shared" si="0"/>
        <v>0</v>
      </c>
    </row>
    <row r="9" spans="1:6" ht="15.75" customHeight="1">
      <c r="A9" s="98" t="s">
        <v>538</v>
      </c>
      <c r="B9" s="54">
        <v>254</v>
      </c>
      <c r="C9" s="114" t="s">
        <v>221</v>
      </c>
      <c r="D9" s="54"/>
      <c r="E9" s="54">
        <v>254</v>
      </c>
      <c r="F9" s="115">
        <f t="shared" si="0"/>
        <v>0</v>
      </c>
    </row>
    <row r="10" spans="1:6" ht="15.75" customHeight="1">
      <c r="A10" s="98" t="s">
        <v>541</v>
      </c>
      <c r="B10" s="54">
        <v>150</v>
      </c>
      <c r="C10" s="114" t="s">
        <v>221</v>
      </c>
      <c r="D10" s="54"/>
      <c r="E10" s="54">
        <v>150</v>
      </c>
      <c r="F10" s="115">
        <f t="shared" si="0"/>
        <v>0</v>
      </c>
    </row>
    <row r="11" spans="1:6" ht="15.75" customHeight="1">
      <c r="A11" s="98" t="s">
        <v>542</v>
      </c>
      <c r="B11" s="54">
        <v>4620</v>
      </c>
      <c r="C11" s="114">
        <v>2012</v>
      </c>
      <c r="D11" s="54">
        <v>0</v>
      </c>
      <c r="E11" s="54">
        <v>4620</v>
      </c>
      <c r="F11" s="115">
        <f t="shared" si="0"/>
        <v>0</v>
      </c>
    </row>
    <row r="12" spans="1:6" ht="15.75" customHeight="1">
      <c r="A12" s="98" t="s">
        <v>583</v>
      </c>
      <c r="B12" s="54">
        <v>500</v>
      </c>
      <c r="C12" s="114">
        <v>2012</v>
      </c>
      <c r="D12" s="54">
        <v>0</v>
      </c>
      <c r="E12" s="54">
        <v>500</v>
      </c>
      <c r="F12" s="115">
        <f t="shared" si="0"/>
        <v>0</v>
      </c>
    </row>
    <row r="13" spans="1:6" ht="15.75" customHeight="1">
      <c r="A13" s="98" t="s">
        <v>584</v>
      </c>
      <c r="B13" s="54">
        <v>250</v>
      </c>
      <c r="C13" s="114">
        <v>2012</v>
      </c>
      <c r="D13" s="54">
        <v>0</v>
      </c>
      <c r="E13" s="54">
        <v>250</v>
      </c>
      <c r="F13" s="115">
        <f t="shared" si="0"/>
        <v>0</v>
      </c>
    </row>
    <row r="14" spans="1:6" ht="15.75" customHeight="1">
      <c r="A14" s="98"/>
      <c r="B14" s="54"/>
      <c r="C14" s="114"/>
      <c r="D14" s="54"/>
      <c r="E14" s="54"/>
      <c r="F14" s="115">
        <f t="shared" si="0"/>
        <v>0</v>
      </c>
    </row>
    <row r="15" spans="1:6" ht="15.75" customHeight="1">
      <c r="A15" s="98"/>
      <c r="B15" s="54"/>
      <c r="C15" s="114"/>
      <c r="D15" s="54"/>
      <c r="E15" s="54"/>
      <c r="F15" s="115">
        <f t="shared" si="0"/>
        <v>0</v>
      </c>
    </row>
    <row r="16" spans="1:6" ht="15.75" customHeight="1">
      <c r="A16" s="98"/>
      <c r="B16" s="54"/>
      <c r="C16" s="114"/>
      <c r="D16" s="54"/>
      <c r="E16" s="54"/>
      <c r="F16" s="115">
        <f t="shared" si="0"/>
        <v>0</v>
      </c>
    </row>
    <row r="17" spans="1:6" ht="15.75" customHeight="1">
      <c r="A17" s="98"/>
      <c r="B17" s="54"/>
      <c r="C17" s="114"/>
      <c r="D17" s="54"/>
      <c r="E17" s="54"/>
      <c r="F17" s="115">
        <f t="shared" si="0"/>
        <v>0</v>
      </c>
    </row>
    <row r="18" spans="1:6" ht="15.75" customHeight="1">
      <c r="A18" s="98"/>
      <c r="B18" s="54"/>
      <c r="C18" s="114"/>
      <c r="D18" s="54"/>
      <c r="E18" s="54"/>
      <c r="F18" s="115">
        <f t="shared" si="0"/>
        <v>0</v>
      </c>
    </row>
    <row r="19" spans="1:6" ht="15.75" customHeight="1">
      <c r="A19" s="98"/>
      <c r="B19" s="54"/>
      <c r="C19" s="114"/>
      <c r="D19" s="54"/>
      <c r="E19" s="54"/>
      <c r="F19" s="115">
        <f t="shared" si="0"/>
        <v>0</v>
      </c>
    </row>
    <row r="20" spans="1:6" ht="15.75" customHeight="1">
      <c r="A20" s="98"/>
      <c r="B20" s="54"/>
      <c r="C20" s="114"/>
      <c r="D20" s="54"/>
      <c r="E20" s="54"/>
      <c r="F20" s="115">
        <f t="shared" si="0"/>
        <v>0</v>
      </c>
    </row>
    <row r="21" spans="1:6" ht="15.75" customHeight="1">
      <c r="A21" s="98"/>
      <c r="B21" s="54"/>
      <c r="C21" s="114"/>
      <c r="D21" s="54"/>
      <c r="E21" s="54"/>
      <c r="F21" s="115">
        <f t="shared" si="0"/>
        <v>0</v>
      </c>
    </row>
    <row r="22" spans="1:6" ht="15.75" customHeight="1" thickBot="1">
      <c r="A22" s="116"/>
      <c r="B22" s="55"/>
      <c r="C22" s="117"/>
      <c r="D22" s="55"/>
      <c r="E22" s="55"/>
      <c r="F22" s="118">
        <f t="shared" si="0"/>
        <v>0</v>
      </c>
    </row>
    <row r="23" spans="1:6" s="121" customFormat="1" ht="18" customHeight="1" thickBot="1">
      <c r="A23" s="411" t="s">
        <v>68</v>
      </c>
      <c r="B23" s="119">
        <f>SUM(B4:B22)</f>
        <v>11944</v>
      </c>
      <c r="C23" s="220"/>
      <c r="D23" s="119">
        <f>SUM(D4:D22)</f>
        <v>1812</v>
      </c>
      <c r="E23" s="119">
        <f>SUM(E4:E22)</f>
        <v>10132</v>
      </c>
      <c r="F23" s="120">
        <f>SUM(F4:F22)</f>
        <v>0</v>
      </c>
    </row>
  </sheetData>
  <sheetProtection sheet="1" objects="1" scenarios="1"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Beruházási (felhalmozási) kiadások
előirányzata beruházásonként &amp;R&amp;"Times New Roman CE,Félkövér dőlt"&amp;11 7. melléklet a 4/2012. (II.9.) önkormányzati 
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60.625" style="89" customWidth="1"/>
    <col min="2" max="2" width="15.625" style="88" customWidth="1"/>
    <col min="3" max="3" width="16.375" style="88" customWidth="1"/>
    <col min="4" max="4" width="18.00390625" style="88" customWidth="1"/>
    <col min="5" max="5" width="16.625" style="88" customWidth="1"/>
    <col min="6" max="6" width="18.875" style="88" customWidth="1"/>
    <col min="7" max="8" width="12.875" style="88" customWidth="1"/>
    <col min="9" max="9" width="13.875" style="88" customWidth="1"/>
    <col min="10" max="16384" width="9.375" style="88" customWidth="1"/>
  </cols>
  <sheetData>
    <row r="1" spans="1:6" ht="23.25" customHeight="1" thickBot="1">
      <c r="A1" s="408"/>
      <c r="B1" s="113"/>
      <c r="C1" s="113"/>
      <c r="D1" s="113"/>
      <c r="E1" s="113"/>
      <c r="F1" s="108" t="s">
        <v>63</v>
      </c>
    </row>
    <row r="2" spans="1:6" s="96" customFormat="1" ht="48.75" customHeight="1" thickBot="1">
      <c r="A2" s="409" t="s">
        <v>72</v>
      </c>
      <c r="B2" s="410" t="s">
        <v>70</v>
      </c>
      <c r="C2" s="410" t="s">
        <v>71</v>
      </c>
      <c r="D2" s="410" t="s">
        <v>426</v>
      </c>
      <c r="E2" s="410" t="s">
        <v>242</v>
      </c>
      <c r="F2" s="109" t="s">
        <v>428</v>
      </c>
    </row>
    <row r="3" spans="1:6" s="113" customFormat="1" ht="15" customHeight="1" thickBot="1">
      <c r="A3" s="110">
        <v>1</v>
      </c>
      <c r="B3" s="111">
        <v>2</v>
      </c>
      <c r="C3" s="111">
        <v>3</v>
      </c>
      <c r="D3" s="111">
        <v>4</v>
      </c>
      <c r="E3" s="111">
        <v>5</v>
      </c>
      <c r="F3" s="112">
        <v>6</v>
      </c>
    </row>
    <row r="4" spans="1:6" ht="15.75" customHeight="1">
      <c r="A4" s="122" t="s">
        <v>543</v>
      </c>
      <c r="B4" s="123">
        <v>30000</v>
      </c>
      <c r="C4" s="124" t="s">
        <v>546</v>
      </c>
      <c r="D4" s="123">
        <v>1265</v>
      </c>
      <c r="E4" s="123">
        <v>3000</v>
      </c>
      <c r="F4" s="125">
        <f aca="true" t="shared" si="0" ref="F4:F22">B4-D4-E4</f>
        <v>25735</v>
      </c>
    </row>
    <row r="5" spans="1:6" ht="15.75" customHeight="1">
      <c r="A5" s="122" t="s">
        <v>545</v>
      </c>
      <c r="B5" s="123">
        <v>150000</v>
      </c>
      <c r="C5" s="124" t="s">
        <v>547</v>
      </c>
      <c r="D5" s="123">
        <v>1625</v>
      </c>
      <c r="E5" s="123">
        <v>3890</v>
      </c>
      <c r="F5" s="125">
        <f t="shared" si="0"/>
        <v>144485</v>
      </c>
    </row>
    <row r="6" spans="1:6" ht="15.75" customHeight="1">
      <c r="A6" s="122" t="s">
        <v>544</v>
      </c>
      <c r="B6" s="123">
        <v>10350</v>
      </c>
      <c r="C6" s="124" t="s">
        <v>548</v>
      </c>
      <c r="D6" s="123">
        <v>7265</v>
      </c>
      <c r="E6" s="123">
        <v>3085</v>
      </c>
      <c r="F6" s="125">
        <f t="shared" si="0"/>
        <v>0</v>
      </c>
    </row>
    <row r="7" spans="1:6" ht="15.75" customHeight="1">
      <c r="A7" s="122"/>
      <c r="B7" s="123"/>
      <c r="C7" s="124"/>
      <c r="D7" s="123"/>
      <c r="E7" s="123"/>
      <c r="F7" s="125">
        <f t="shared" si="0"/>
        <v>0</v>
      </c>
    </row>
    <row r="8" spans="1:6" ht="15.75" customHeight="1">
      <c r="A8" s="122"/>
      <c r="B8" s="123"/>
      <c r="C8" s="124"/>
      <c r="D8" s="123"/>
      <c r="E8" s="123"/>
      <c r="F8" s="125">
        <f t="shared" si="0"/>
        <v>0</v>
      </c>
    </row>
    <row r="9" spans="1:6" ht="15.75" customHeight="1">
      <c r="A9" s="122"/>
      <c r="B9" s="123"/>
      <c r="C9" s="124"/>
      <c r="D9" s="123"/>
      <c r="E9" s="123"/>
      <c r="F9" s="125">
        <f t="shared" si="0"/>
        <v>0</v>
      </c>
    </row>
    <row r="10" spans="1:6" ht="15.75" customHeight="1">
      <c r="A10" s="122"/>
      <c r="B10" s="123"/>
      <c r="C10" s="124"/>
      <c r="D10" s="123"/>
      <c r="E10" s="123"/>
      <c r="F10" s="125">
        <f t="shared" si="0"/>
        <v>0</v>
      </c>
    </row>
    <row r="11" spans="1:6" ht="15.75" customHeight="1">
      <c r="A11" s="122"/>
      <c r="B11" s="123"/>
      <c r="C11" s="124"/>
      <c r="D11" s="123"/>
      <c r="E11" s="123"/>
      <c r="F11" s="125">
        <f t="shared" si="0"/>
        <v>0</v>
      </c>
    </row>
    <row r="12" spans="1:6" ht="15.75" customHeight="1">
      <c r="A12" s="122"/>
      <c r="B12" s="123"/>
      <c r="C12" s="124"/>
      <c r="D12" s="123"/>
      <c r="E12" s="123"/>
      <c r="F12" s="125">
        <f t="shared" si="0"/>
        <v>0</v>
      </c>
    </row>
    <row r="13" spans="1:6" ht="15.75" customHeight="1">
      <c r="A13" s="122"/>
      <c r="B13" s="123"/>
      <c r="C13" s="124"/>
      <c r="D13" s="123"/>
      <c r="E13" s="123"/>
      <c r="F13" s="125">
        <f t="shared" si="0"/>
        <v>0</v>
      </c>
    </row>
    <row r="14" spans="1:6" ht="15.75" customHeight="1">
      <c r="A14" s="122"/>
      <c r="B14" s="123"/>
      <c r="C14" s="124"/>
      <c r="D14" s="123"/>
      <c r="E14" s="123"/>
      <c r="F14" s="125">
        <f t="shared" si="0"/>
        <v>0</v>
      </c>
    </row>
    <row r="15" spans="1:6" ht="15.75" customHeight="1">
      <c r="A15" s="122"/>
      <c r="B15" s="123"/>
      <c r="C15" s="124"/>
      <c r="D15" s="123"/>
      <c r="E15" s="123"/>
      <c r="F15" s="125">
        <f t="shared" si="0"/>
        <v>0</v>
      </c>
    </row>
    <row r="16" spans="1:6" ht="15.75" customHeight="1">
      <c r="A16" s="122"/>
      <c r="B16" s="123"/>
      <c r="C16" s="124"/>
      <c r="D16" s="123"/>
      <c r="E16" s="123"/>
      <c r="F16" s="125">
        <f t="shared" si="0"/>
        <v>0</v>
      </c>
    </row>
    <row r="17" spans="1:6" ht="15.75" customHeight="1">
      <c r="A17" s="122"/>
      <c r="B17" s="123"/>
      <c r="C17" s="124"/>
      <c r="D17" s="123"/>
      <c r="E17" s="123"/>
      <c r="F17" s="125">
        <f t="shared" si="0"/>
        <v>0</v>
      </c>
    </row>
    <row r="18" spans="1:6" ht="15.75" customHeight="1">
      <c r="A18" s="122"/>
      <c r="B18" s="123"/>
      <c r="C18" s="124"/>
      <c r="D18" s="123"/>
      <c r="E18" s="123"/>
      <c r="F18" s="125">
        <f t="shared" si="0"/>
        <v>0</v>
      </c>
    </row>
    <row r="19" spans="1:6" ht="15.75" customHeight="1">
      <c r="A19" s="122"/>
      <c r="B19" s="123"/>
      <c r="C19" s="124"/>
      <c r="D19" s="123"/>
      <c r="E19" s="123"/>
      <c r="F19" s="125">
        <f t="shared" si="0"/>
        <v>0</v>
      </c>
    </row>
    <row r="20" spans="1:6" ht="15.75" customHeight="1">
      <c r="A20" s="122"/>
      <c r="B20" s="123"/>
      <c r="C20" s="124"/>
      <c r="D20" s="123"/>
      <c r="E20" s="123"/>
      <c r="F20" s="125">
        <f t="shared" si="0"/>
        <v>0</v>
      </c>
    </row>
    <row r="21" spans="1:6" ht="15.75" customHeight="1">
      <c r="A21" s="122"/>
      <c r="B21" s="123"/>
      <c r="C21" s="124"/>
      <c r="D21" s="123"/>
      <c r="E21" s="123"/>
      <c r="F21" s="125">
        <f t="shared" si="0"/>
        <v>0</v>
      </c>
    </row>
    <row r="22" spans="1:6" ht="15.75" customHeight="1" thickBot="1">
      <c r="A22" s="126"/>
      <c r="B22" s="127"/>
      <c r="C22" s="127"/>
      <c r="D22" s="127"/>
      <c r="E22" s="127"/>
      <c r="F22" s="128">
        <f t="shared" si="0"/>
        <v>0</v>
      </c>
    </row>
    <row r="23" spans="1:6" s="121" customFormat="1" ht="18" customHeight="1" thickBot="1">
      <c r="A23" s="411" t="s">
        <v>68</v>
      </c>
      <c r="B23" s="412">
        <f>SUM(B4:B22)</f>
        <v>190350</v>
      </c>
      <c r="C23" s="221"/>
      <c r="D23" s="412">
        <f>SUM(D4:D22)</f>
        <v>10155</v>
      </c>
      <c r="E23" s="412">
        <f>SUM(E4:E22)</f>
        <v>9975</v>
      </c>
      <c r="F23" s="129">
        <f>SUM(F4:F22)</f>
        <v>170220</v>
      </c>
    </row>
  </sheetData>
  <sheetProtection/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
Felújítási kiadások előirányzata felújításonként&amp;14 &amp;R&amp;"Times New Roman CE,Félkövér dőlt"&amp;12 &amp;11 8. melléklet a 4/2012. (II.9.) önkormányzati rendelethez
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B16" sqref="B1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15.75" thickBot="1">
      <c r="A1" s="428"/>
      <c r="B1" s="428"/>
      <c r="C1" s="649"/>
      <c r="D1" s="649"/>
    </row>
    <row r="2" spans="1:4" ht="42.75" customHeight="1" thickBot="1">
      <c r="A2" s="429" t="s">
        <v>74</v>
      </c>
      <c r="B2" s="430" t="s">
        <v>159</v>
      </c>
      <c r="C2" s="430" t="s">
        <v>160</v>
      </c>
      <c r="D2" s="431" t="s">
        <v>161</v>
      </c>
    </row>
    <row r="3" spans="1:4" ht="15.75" customHeight="1" thickBot="1">
      <c r="A3" s="432" t="s">
        <v>3</v>
      </c>
      <c r="B3" s="58" t="s">
        <v>549</v>
      </c>
      <c r="C3" s="58" t="s">
        <v>560</v>
      </c>
      <c r="D3" s="59">
        <v>264</v>
      </c>
    </row>
    <row r="4" spans="1:4" ht="15.75" customHeight="1" thickBot="1">
      <c r="A4" s="433" t="s">
        <v>4</v>
      </c>
      <c r="B4" s="60" t="s">
        <v>550</v>
      </c>
      <c r="C4" s="58" t="s">
        <v>560</v>
      </c>
      <c r="D4" s="61">
        <v>264</v>
      </c>
    </row>
    <row r="5" spans="1:4" ht="15.75" customHeight="1" thickBot="1">
      <c r="A5" s="433" t="s">
        <v>5</v>
      </c>
      <c r="B5" s="60" t="s">
        <v>551</v>
      </c>
      <c r="C5" s="58" t="s">
        <v>560</v>
      </c>
      <c r="D5" s="61">
        <v>100</v>
      </c>
    </row>
    <row r="6" spans="1:4" ht="15.75" customHeight="1" thickBot="1">
      <c r="A6" s="433" t="s">
        <v>6</v>
      </c>
      <c r="B6" s="60" t="s">
        <v>552</v>
      </c>
      <c r="C6" s="58" t="s">
        <v>560</v>
      </c>
      <c r="D6" s="61">
        <v>614</v>
      </c>
    </row>
    <row r="7" spans="1:4" ht="15.75" customHeight="1" thickBot="1">
      <c r="A7" s="433" t="s">
        <v>7</v>
      </c>
      <c r="B7" s="60" t="s">
        <v>553</v>
      </c>
      <c r="C7" s="58" t="s">
        <v>560</v>
      </c>
      <c r="D7" s="61">
        <v>100</v>
      </c>
    </row>
    <row r="8" spans="1:4" ht="15.75" customHeight="1" thickBot="1">
      <c r="A8" s="433" t="s">
        <v>8</v>
      </c>
      <c r="B8" s="60" t="s">
        <v>554</v>
      </c>
      <c r="C8" s="58" t="s">
        <v>560</v>
      </c>
      <c r="D8" s="61">
        <v>280</v>
      </c>
    </row>
    <row r="9" spans="1:4" ht="15.75" customHeight="1">
      <c r="A9" s="433" t="s">
        <v>9</v>
      </c>
      <c r="B9" s="60" t="s">
        <v>555</v>
      </c>
      <c r="C9" s="58" t="s">
        <v>560</v>
      </c>
      <c r="D9" s="61">
        <v>150</v>
      </c>
    </row>
    <row r="10" spans="1:4" ht="15.75" customHeight="1" thickBot="1">
      <c r="A10" s="433" t="s">
        <v>10</v>
      </c>
      <c r="B10" s="60" t="s">
        <v>556</v>
      </c>
      <c r="C10" s="60" t="s">
        <v>561</v>
      </c>
      <c r="D10" s="61">
        <v>132</v>
      </c>
    </row>
    <row r="11" spans="1:4" ht="15.75" customHeight="1" thickBot="1">
      <c r="A11" s="433" t="s">
        <v>11</v>
      </c>
      <c r="B11" s="60" t="s">
        <v>557</v>
      </c>
      <c r="C11" s="58" t="s">
        <v>560</v>
      </c>
      <c r="D11" s="61">
        <v>100</v>
      </c>
    </row>
    <row r="12" spans="1:4" ht="15.75" customHeight="1" thickBot="1">
      <c r="A12" s="433" t="s">
        <v>12</v>
      </c>
      <c r="B12" s="60" t="s">
        <v>558</v>
      </c>
      <c r="C12" s="58" t="s">
        <v>560</v>
      </c>
      <c r="D12" s="61">
        <v>4804</v>
      </c>
    </row>
    <row r="13" spans="1:4" ht="15.75" customHeight="1" thickBot="1">
      <c r="A13" s="433" t="s">
        <v>13</v>
      </c>
      <c r="B13" s="60" t="s">
        <v>559</v>
      </c>
      <c r="C13" s="58" t="s">
        <v>560</v>
      </c>
      <c r="D13" s="61">
        <v>140</v>
      </c>
    </row>
    <row r="14" spans="1:4" ht="15.75" customHeight="1" thickBot="1">
      <c r="A14" s="433" t="s">
        <v>14</v>
      </c>
      <c r="B14" s="60" t="s">
        <v>578</v>
      </c>
      <c r="C14" s="58" t="s">
        <v>560</v>
      </c>
      <c r="D14" s="61">
        <v>100</v>
      </c>
    </row>
    <row r="15" spans="1:4" ht="15.75" customHeight="1" thickBot="1">
      <c r="A15" s="433" t="s">
        <v>15</v>
      </c>
      <c r="B15" s="60" t="s">
        <v>587</v>
      </c>
      <c r="C15" s="58" t="s">
        <v>560</v>
      </c>
      <c r="D15" s="61">
        <v>64</v>
      </c>
    </row>
    <row r="16" spans="1:4" ht="15.75" customHeight="1">
      <c r="A16" s="433" t="s">
        <v>16</v>
      </c>
      <c r="B16" s="60" t="s">
        <v>586</v>
      </c>
      <c r="C16" s="58" t="s">
        <v>560</v>
      </c>
      <c r="D16" s="61">
        <v>100</v>
      </c>
    </row>
    <row r="17" spans="1:4" ht="15.75" customHeight="1">
      <c r="A17" s="433" t="s">
        <v>17</v>
      </c>
      <c r="B17" s="60" t="s">
        <v>585</v>
      </c>
      <c r="C17" s="60"/>
      <c r="D17" s="61">
        <v>3700</v>
      </c>
    </row>
    <row r="18" spans="1:4" ht="15.75" customHeight="1">
      <c r="A18" s="433" t="s">
        <v>18</v>
      </c>
      <c r="B18" s="60"/>
      <c r="C18" s="60"/>
      <c r="D18" s="61"/>
    </row>
    <row r="19" spans="1:4" ht="15.75" customHeight="1">
      <c r="A19" s="433" t="s">
        <v>19</v>
      </c>
      <c r="B19" s="60"/>
      <c r="C19" s="60"/>
      <c r="D19" s="61"/>
    </row>
    <row r="20" spans="1:4" ht="15.75" customHeight="1">
      <c r="A20" s="433" t="s">
        <v>20</v>
      </c>
      <c r="B20" s="60"/>
      <c r="C20" s="60"/>
      <c r="D20" s="61"/>
    </row>
    <row r="21" spans="1:4" ht="15.75" customHeight="1">
      <c r="A21" s="433" t="s">
        <v>21</v>
      </c>
      <c r="B21" s="60"/>
      <c r="C21" s="60"/>
      <c r="D21" s="61"/>
    </row>
    <row r="22" spans="1:4" ht="15.75" customHeight="1">
      <c r="A22" s="433" t="s">
        <v>22</v>
      </c>
      <c r="B22" s="60"/>
      <c r="C22" s="60"/>
      <c r="D22" s="61"/>
    </row>
    <row r="23" spans="1:4" ht="15.75" customHeight="1">
      <c r="A23" s="433" t="s">
        <v>23</v>
      </c>
      <c r="B23" s="60"/>
      <c r="C23" s="60"/>
      <c r="D23" s="61"/>
    </row>
    <row r="24" spans="1:4" ht="15.75" customHeight="1">
      <c r="A24" s="433" t="s">
        <v>24</v>
      </c>
      <c r="B24" s="60"/>
      <c r="C24" s="60"/>
      <c r="D24" s="61"/>
    </row>
    <row r="25" spans="1:4" ht="15.75" customHeight="1">
      <c r="A25" s="433" t="s">
        <v>25</v>
      </c>
      <c r="B25" s="60"/>
      <c r="C25" s="60"/>
      <c r="D25" s="61"/>
    </row>
    <row r="26" spans="1:4" ht="15.75" customHeight="1">
      <c r="A26" s="433" t="s">
        <v>26</v>
      </c>
      <c r="B26" s="60"/>
      <c r="C26" s="60"/>
      <c r="D26" s="61"/>
    </row>
    <row r="27" spans="1:4" ht="15.75" customHeight="1">
      <c r="A27" s="433" t="s">
        <v>27</v>
      </c>
      <c r="B27" s="60"/>
      <c r="C27" s="60"/>
      <c r="D27" s="61"/>
    </row>
    <row r="28" spans="1:4" ht="15.75" customHeight="1">
      <c r="A28" s="433" t="s">
        <v>28</v>
      </c>
      <c r="B28" s="60"/>
      <c r="C28" s="60"/>
      <c r="D28" s="61"/>
    </row>
    <row r="29" spans="1:4" ht="15.75" customHeight="1">
      <c r="A29" s="433" t="s">
        <v>29</v>
      </c>
      <c r="B29" s="60"/>
      <c r="C29" s="60"/>
      <c r="D29" s="61"/>
    </row>
    <row r="30" spans="1:4" ht="15.75" customHeight="1">
      <c r="A30" s="433" t="s">
        <v>30</v>
      </c>
      <c r="B30" s="60"/>
      <c r="C30" s="60"/>
      <c r="D30" s="61"/>
    </row>
    <row r="31" spans="1:4" ht="15.75" customHeight="1">
      <c r="A31" s="433" t="s">
        <v>31</v>
      </c>
      <c r="B31" s="60"/>
      <c r="C31" s="60"/>
      <c r="D31" s="61"/>
    </row>
    <row r="32" spans="1:4" ht="15.75" customHeight="1">
      <c r="A32" s="433" t="s">
        <v>162</v>
      </c>
      <c r="B32" s="60"/>
      <c r="C32" s="60"/>
      <c r="D32" s="171"/>
    </row>
    <row r="33" spans="1:4" ht="15.75" customHeight="1">
      <c r="A33" s="433" t="s">
        <v>163</v>
      </c>
      <c r="B33" s="60"/>
      <c r="C33" s="60"/>
      <c r="D33" s="171"/>
    </row>
    <row r="34" spans="1:4" ht="15.75" customHeight="1">
      <c r="A34" s="433" t="s">
        <v>164</v>
      </c>
      <c r="B34" s="60"/>
      <c r="C34" s="60"/>
      <c r="D34" s="171"/>
    </row>
    <row r="35" spans="1:4" ht="15.75" customHeight="1" thickBot="1">
      <c r="A35" s="434" t="s">
        <v>165</v>
      </c>
      <c r="B35" s="62"/>
      <c r="C35" s="62"/>
      <c r="D35" s="172"/>
    </row>
    <row r="36" spans="1:4" ht="15.75" customHeight="1" thickBot="1">
      <c r="A36" s="650" t="s">
        <v>42</v>
      </c>
      <c r="B36" s="651"/>
      <c r="C36" s="435"/>
      <c r="D36" s="436">
        <f>SUM(D3:D35)</f>
        <v>10912</v>
      </c>
    </row>
    <row r="37" ht="12.75">
      <c r="A37" t="s">
        <v>429</v>
      </c>
    </row>
  </sheetData>
  <sheetProtection sheet="1" objects="1" scenarios="1"/>
  <mergeCells count="2">
    <mergeCell ref="C1:D1"/>
    <mergeCell ref="A36:B36"/>
  </mergeCells>
  <conditionalFormatting sqref="D36">
    <cfRule type="cellIs" priority="1" dxfId="0" operator="equal" stopIfTrue="1">
      <formula>0</formula>
    </cfRule>
  </conditionalFormatting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2012. évi céljelleggel nyújtott támogatásokról&amp;R&amp;"Times New Roman CE,Félkövér dőlt"&amp;11 9. melléklet a 4/2012. (II.9.)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view="pageLayout" workbookViewId="0" topLeftCell="A1">
      <selection activeCell="A29" sqref="A29"/>
    </sheetView>
  </sheetViews>
  <sheetFormatPr defaultColWidth="9.00390625" defaultRowHeight="12.75"/>
  <cols>
    <col min="1" max="1" width="38.625" style="101" customWidth="1"/>
    <col min="2" max="5" width="13.875" style="101" customWidth="1"/>
    <col min="6" max="16384" width="9.375" style="101" customWidth="1"/>
  </cols>
  <sheetData>
    <row r="1" spans="1:5" ht="12.75">
      <c r="A1" s="437"/>
      <c r="B1" s="437"/>
      <c r="C1" s="437"/>
      <c r="D1" s="437"/>
      <c r="E1" s="437"/>
    </row>
    <row r="2" spans="1:5" ht="15.75">
      <c r="A2" s="438" t="s">
        <v>174</v>
      </c>
      <c r="B2" s="673" t="s">
        <v>562</v>
      </c>
      <c r="C2" s="673"/>
      <c r="D2" s="673"/>
      <c r="E2" s="673"/>
    </row>
    <row r="3" spans="1:5" ht="14.25" thickBot="1">
      <c r="A3" s="437"/>
      <c r="B3" s="437"/>
      <c r="C3" s="437"/>
      <c r="D3" s="674" t="s">
        <v>167</v>
      </c>
      <c r="E3" s="674"/>
    </row>
    <row r="4" spans="1:5" ht="15" customHeight="1" thickBot="1">
      <c r="A4" s="439" t="s">
        <v>166</v>
      </c>
      <c r="B4" s="440" t="s">
        <v>221</v>
      </c>
      <c r="C4" s="440" t="s">
        <v>241</v>
      </c>
      <c r="D4" s="440" t="s">
        <v>430</v>
      </c>
      <c r="E4" s="441" t="s">
        <v>37</v>
      </c>
    </row>
    <row r="5" spans="1:5" ht="12.75">
      <c r="A5" s="442" t="s">
        <v>168</v>
      </c>
      <c r="B5" s="174">
        <v>4104</v>
      </c>
      <c r="C5" s="174"/>
      <c r="D5" s="174"/>
      <c r="E5" s="443">
        <f aca="true" t="shared" si="0" ref="E5:E11">SUM(B5:D5)</f>
        <v>4104</v>
      </c>
    </row>
    <row r="6" spans="1:5" ht="12.75">
      <c r="A6" s="444" t="s">
        <v>184</v>
      </c>
      <c r="B6" s="175"/>
      <c r="C6" s="175"/>
      <c r="D6" s="175"/>
      <c r="E6" s="445">
        <f t="shared" si="0"/>
        <v>0</v>
      </c>
    </row>
    <row r="7" spans="1:5" ht="12.75">
      <c r="A7" s="446" t="s">
        <v>169</v>
      </c>
      <c r="B7" s="176">
        <v>12000</v>
      </c>
      <c r="C7" s="176"/>
      <c r="D7" s="176"/>
      <c r="E7" s="447">
        <f t="shared" si="0"/>
        <v>12000</v>
      </c>
    </row>
    <row r="8" spans="1:5" ht="12.75">
      <c r="A8" s="446" t="s">
        <v>187</v>
      </c>
      <c r="B8" s="176"/>
      <c r="C8" s="176"/>
      <c r="D8" s="176"/>
      <c r="E8" s="447">
        <f t="shared" si="0"/>
        <v>0</v>
      </c>
    </row>
    <row r="9" spans="1:5" ht="12.75">
      <c r="A9" s="446" t="s">
        <v>170</v>
      </c>
      <c r="B9" s="176"/>
      <c r="C9" s="176"/>
      <c r="D9" s="176"/>
      <c r="E9" s="447">
        <f t="shared" si="0"/>
        <v>0</v>
      </c>
    </row>
    <row r="10" spans="1:5" ht="12.75">
      <c r="A10" s="446" t="s">
        <v>171</v>
      </c>
      <c r="B10" s="176"/>
      <c r="C10" s="176"/>
      <c r="D10" s="176"/>
      <c r="E10" s="447">
        <f t="shared" si="0"/>
        <v>0</v>
      </c>
    </row>
    <row r="11" spans="1:5" ht="13.5" thickBot="1">
      <c r="A11" s="177"/>
      <c r="B11" s="178"/>
      <c r="C11" s="178"/>
      <c r="D11" s="178"/>
      <c r="E11" s="447">
        <f t="shared" si="0"/>
        <v>0</v>
      </c>
    </row>
    <row r="12" spans="1:5" ht="13.5" thickBot="1">
      <c r="A12" s="448" t="s">
        <v>173</v>
      </c>
      <c r="B12" s="449">
        <f>B5+SUM(B7:B11)</f>
        <v>16104</v>
      </c>
      <c r="C12" s="449">
        <f>C5+SUM(C7:C11)</f>
        <v>0</v>
      </c>
      <c r="D12" s="449">
        <f>D5+SUM(D7:D11)</f>
        <v>0</v>
      </c>
      <c r="E12" s="450">
        <f>E5+SUM(E7:E11)</f>
        <v>16104</v>
      </c>
    </row>
    <row r="13" spans="1:5" ht="13.5" thickBot="1">
      <c r="A13" s="107"/>
      <c r="B13" s="107"/>
      <c r="C13" s="107"/>
      <c r="D13" s="107"/>
      <c r="E13" s="107"/>
    </row>
    <row r="14" spans="1:5" ht="15" customHeight="1" thickBot="1">
      <c r="A14" s="439" t="s">
        <v>172</v>
      </c>
      <c r="B14" s="440" t="s">
        <v>221</v>
      </c>
      <c r="C14" s="440" t="s">
        <v>241</v>
      </c>
      <c r="D14" s="440" t="s">
        <v>430</v>
      </c>
      <c r="E14" s="441" t="s">
        <v>37</v>
      </c>
    </row>
    <row r="15" spans="1:5" ht="12.75">
      <c r="A15" s="442" t="s">
        <v>180</v>
      </c>
      <c r="B15" s="174">
        <v>153</v>
      </c>
      <c r="C15" s="174"/>
      <c r="D15" s="174"/>
      <c r="E15" s="443">
        <f aca="true" t="shared" si="1" ref="E15:E21">SUM(B15:D15)</f>
        <v>153</v>
      </c>
    </row>
    <row r="16" spans="1:5" ht="12.75">
      <c r="A16" s="451" t="s">
        <v>181</v>
      </c>
      <c r="B16" s="176">
        <v>9595</v>
      </c>
      <c r="C16" s="176"/>
      <c r="D16" s="176"/>
      <c r="E16" s="447">
        <f t="shared" si="1"/>
        <v>9595</v>
      </c>
    </row>
    <row r="17" spans="1:5" ht="12.75">
      <c r="A17" s="446" t="s">
        <v>182</v>
      </c>
      <c r="B17" s="176"/>
      <c r="C17" s="176"/>
      <c r="D17" s="176"/>
      <c r="E17" s="447">
        <f t="shared" si="1"/>
        <v>0</v>
      </c>
    </row>
    <row r="18" spans="1:5" ht="12.75">
      <c r="A18" s="446" t="s">
        <v>183</v>
      </c>
      <c r="B18" s="176"/>
      <c r="C18" s="176"/>
      <c r="D18" s="176"/>
      <c r="E18" s="447">
        <f t="shared" si="1"/>
        <v>0</v>
      </c>
    </row>
    <row r="19" spans="1:5" ht="12.75">
      <c r="A19" s="179" t="s">
        <v>563</v>
      </c>
      <c r="B19" s="176">
        <v>6356</v>
      </c>
      <c r="C19" s="176"/>
      <c r="D19" s="176"/>
      <c r="E19" s="447">
        <f t="shared" si="1"/>
        <v>6356</v>
      </c>
    </row>
    <row r="20" spans="1:5" ht="12.75">
      <c r="A20" s="179"/>
      <c r="B20" s="176"/>
      <c r="C20" s="176"/>
      <c r="D20" s="176"/>
      <c r="E20" s="447">
        <f t="shared" si="1"/>
        <v>0</v>
      </c>
    </row>
    <row r="21" spans="1:5" ht="13.5" thickBot="1">
      <c r="A21" s="177"/>
      <c r="B21" s="178"/>
      <c r="C21" s="178"/>
      <c r="D21" s="178"/>
      <c r="E21" s="447">
        <f t="shared" si="1"/>
        <v>0</v>
      </c>
    </row>
    <row r="22" spans="1:5" ht="13.5" thickBot="1">
      <c r="A22" s="448" t="s">
        <v>42</v>
      </c>
      <c r="B22" s="449">
        <f>SUM(B15:B21)</f>
        <v>16104</v>
      </c>
      <c r="C22" s="449">
        <f>SUM(C15:C21)</f>
        <v>0</v>
      </c>
      <c r="D22" s="449">
        <f>SUM(D15:D21)</f>
        <v>0</v>
      </c>
      <c r="E22" s="450">
        <f>SUM(E15:E21)</f>
        <v>16104</v>
      </c>
    </row>
    <row r="23" spans="1:5" ht="12.75">
      <c r="A23" s="437"/>
      <c r="B23" s="437"/>
      <c r="C23" s="437"/>
      <c r="D23" s="437"/>
      <c r="E23" s="437"/>
    </row>
    <row r="24" spans="1:5" ht="12.75">
      <c r="A24" s="437"/>
      <c r="B24" s="437"/>
      <c r="C24" s="437"/>
      <c r="D24" s="437"/>
      <c r="E24" s="437"/>
    </row>
    <row r="25" spans="1:5" ht="15.75">
      <c r="A25" s="438" t="s">
        <v>174</v>
      </c>
      <c r="B25" s="673" t="s">
        <v>564</v>
      </c>
      <c r="C25" s="673"/>
      <c r="D25" s="673"/>
      <c r="E25" s="673"/>
    </row>
    <row r="26" spans="1:5" ht="14.25" thickBot="1">
      <c r="A26" s="437"/>
      <c r="B26" s="437"/>
      <c r="C26" s="437"/>
      <c r="D26" s="674" t="s">
        <v>167</v>
      </c>
      <c r="E26" s="674"/>
    </row>
    <row r="27" spans="1:5" ht="13.5" thickBot="1">
      <c r="A27" s="439" t="s">
        <v>166</v>
      </c>
      <c r="B27" s="440" t="s">
        <v>221</v>
      </c>
      <c r="C27" s="440" t="s">
        <v>241</v>
      </c>
      <c r="D27" s="440" t="s">
        <v>430</v>
      </c>
      <c r="E27" s="441" t="s">
        <v>37</v>
      </c>
    </row>
    <row r="28" spans="1:5" ht="12.75">
      <c r="A28" s="442" t="s">
        <v>168</v>
      </c>
      <c r="B28" s="174">
        <v>300</v>
      </c>
      <c r="C28" s="174"/>
      <c r="D28" s="174"/>
      <c r="E28" s="443">
        <f aca="true" t="shared" si="2" ref="E28:E34">SUM(B28:D28)</f>
        <v>300</v>
      </c>
    </row>
    <row r="29" spans="1:5" ht="12.75">
      <c r="A29" s="444" t="s">
        <v>184</v>
      </c>
      <c r="B29" s="175"/>
      <c r="C29" s="175"/>
      <c r="D29" s="175"/>
      <c r="E29" s="445">
        <f t="shared" si="2"/>
        <v>0</v>
      </c>
    </row>
    <row r="30" spans="1:5" ht="12.75">
      <c r="A30" s="446" t="s">
        <v>169</v>
      </c>
      <c r="B30" s="176">
        <v>200</v>
      </c>
      <c r="C30" s="176"/>
      <c r="D30" s="176"/>
      <c r="E30" s="447">
        <f t="shared" si="2"/>
        <v>200</v>
      </c>
    </row>
    <row r="31" spans="1:5" ht="12.75">
      <c r="A31" s="446" t="s">
        <v>187</v>
      </c>
      <c r="B31" s="176"/>
      <c r="C31" s="176"/>
      <c r="D31" s="176"/>
      <c r="E31" s="447">
        <f t="shared" si="2"/>
        <v>0</v>
      </c>
    </row>
    <row r="32" spans="1:5" ht="12.75">
      <c r="A32" s="446" t="s">
        <v>170</v>
      </c>
      <c r="B32" s="176"/>
      <c r="C32" s="176"/>
      <c r="D32" s="176"/>
      <c r="E32" s="447">
        <f t="shared" si="2"/>
        <v>0</v>
      </c>
    </row>
    <row r="33" spans="1:5" ht="12.75">
      <c r="A33" s="446" t="s">
        <v>171</v>
      </c>
      <c r="B33" s="176"/>
      <c r="C33" s="176"/>
      <c r="D33" s="176"/>
      <c r="E33" s="447">
        <f t="shared" si="2"/>
        <v>0</v>
      </c>
    </row>
    <row r="34" spans="1:5" ht="13.5" thickBot="1">
      <c r="A34" s="177"/>
      <c r="B34" s="178"/>
      <c r="C34" s="178"/>
      <c r="D34" s="178"/>
      <c r="E34" s="447">
        <f t="shared" si="2"/>
        <v>0</v>
      </c>
    </row>
    <row r="35" spans="1:5" ht="13.5" thickBot="1">
      <c r="A35" s="448" t="s">
        <v>173</v>
      </c>
      <c r="B35" s="449">
        <f>B28+SUM(B30:B34)</f>
        <v>500</v>
      </c>
      <c r="C35" s="449">
        <f>C28+SUM(C30:C34)</f>
        <v>0</v>
      </c>
      <c r="D35" s="449">
        <f>D28+SUM(D30:D34)</f>
        <v>0</v>
      </c>
      <c r="E35" s="450">
        <f>E28+SUM(E30:E34)</f>
        <v>500</v>
      </c>
    </row>
    <row r="36" spans="1:5" ht="13.5" thickBot="1">
      <c r="A36" s="107"/>
      <c r="B36" s="107"/>
      <c r="C36" s="107"/>
      <c r="D36" s="107"/>
      <c r="E36" s="107"/>
    </row>
    <row r="37" spans="1:5" ht="13.5" thickBot="1">
      <c r="A37" s="439" t="s">
        <v>172</v>
      </c>
      <c r="B37" s="440" t="s">
        <v>221</v>
      </c>
      <c r="C37" s="440" t="s">
        <v>241</v>
      </c>
      <c r="D37" s="440" t="s">
        <v>430</v>
      </c>
      <c r="E37" s="441" t="s">
        <v>37</v>
      </c>
    </row>
    <row r="38" spans="1:5" ht="12.75">
      <c r="A38" s="442" t="s">
        <v>180</v>
      </c>
      <c r="B38" s="174"/>
      <c r="C38" s="174"/>
      <c r="D38" s="174"/>
      <c r="E38" s="443">
        <f aca="true" t="shared" si="3" ref="E38:E44">SUM(B38:D38)</f>
        <v>0</v>
      </c>
    </row>
    <row r="39" spans="1:5" ht="12.75">
      <c r="A39" s="451" t="s">
        <v>181</v>
      </c>
      <c r="B39" s="176"/>
      <c r="C39" s="176"/>
      <c r="D39" s="176"/>
      <c r="E39" s="447">
        <f t="shared" si="3"/>
        <v>0</v>
      </c>
    </row>
    <row r="40" spans="1:5" ht="12.75">
      <c r="A40" s="446" t="s">
        <v>182</v>
      </c>
      <c r="B40" s="176"/>
      <c r="C40" s="176"/>
      <c r="D40" s="176"/>
      <c r="E40" s="447">
        <f t="shared" si="3"/>
        <v>0</v>
      </c>
    </row>
    <row r="41" spans="1:5" ht="12.75">
      <c r="A41" s="446" t="s">
        <v>183</v>
      </c>
      <c r="B41" s="176"/>
      <c r="C41" s="176"/>
      <c r="D41" s="176"/>
      <c r="E41" s="447">
        <f t="shared" si="3"/>
        <v>0</v>
      </c>
    </row>
    <row r="42" spans="1:5" ht="12.75">
      <c r="A42" s="179" t="s">
        <v>565</v>
      </c>
      <c r="B42" s="176">
        <v>500</v>
      </c>
      <c r="C42" s="176"/>
      <c r="D42" s="176"/>
      <c r="E42" s="447">
        <f t="shared" si="3"/>
        <v>500</v>
      </c>
    </row>
    <row r="43" spans="1:5" ht="12.75">
      <c r="A43" s="179"/>
      <c r="B43" s="176"/>
      <c r="C43" s="176"/>
      <c r="D43" s="176"/>
      <c r="E43" s="447">
        <f t="shared" si="3"/>
        <v>0</v>
      </c>
    </row>
    <row r="44" spans="1:5" ht="13.5" thickBot="1">
      <c r="A44" s="177"/>
      <c r="B44" s="178"/>
      <c r="C44" s="178"/>
      <c r="D44" s="178"/>
      <c r="E44" s="447">
        <f t="shared" si="3"/>
        <v>0</v>
      </c>
    </row>
    <row r="45" spans="1:5" ht="13.5" thickBot="1">
      <c r="A45" s="448" t="s">
        <v>42</v>
      </c>
      <c r="B45" s="449">
        <f>SUM(B38:B44)</f>
        <v>500</v>
      </c>
      <c r="C45" s="449">
        <f>SUM(C38:C44)</f>
        <v>0</v>
      </c>
      <c r="D45" s="449">
        <f>SUM(D38:D44)</f>
        <v>0</v>
      </c>
      <c r="E45" s="450">
        <f>SUM(E38:E44)</f>
        <v>500</v>
      </c>
    </row>
    <row r="46" spans="1:5" ht="12.75">
      <c r="A46" s="437"/>
      <c r="B46" s="437"/>
      <c r="C46" s="437"/>
      <c r="D46" s="437"/>
      <c r="E46" s="437"/>
    </row>
    <row r="47" spans="1:5" ht="15.75">
      <c r="A47" s="659" t="s">
        <v>431</v>
      </c>
      <c r="B47" s="659"/>
      <c r="C47" s="659"/>
      <c r="D47" s="659"/>
      <c r="E47" s="659"/>
    </row>
    <row r="48" spans="1:5" ht="13.5" thickBot="1">
      <c r="A48" s="437"/>
      <c r="B48" s="437"/>
      <c r="C48" s="437"/>
      <c r="D48" s="437"/>
      <c r="E48" s="437"/>
    </row>
    <row r="49" spans="1:8" ht="13.5" thickBot="1">
      <c r="A49" s="664" t="s">
        <v>175</v>
      </c>
      <c r="B49" s="665"/>
      <c r="C49" s="666"/>
      <c r="D49" s="662" t="s">
        <v>188</v>
      </c>
      <c r="E49" s="663"/>
      <c r="H49" s="102"/>
    </row>
    <row r="50" spans="1:5" ht="12.75">
      <c r="A50" s="667"/>
      <c r="B50" s="668"/>
      <c r="C50" s="669"/>
      <c r="D50" s="655"/>
      <c r="E50" s="656"/>
    </row>
    <row r="51" spans="1:5" ht="13.5" thickBot="1">
      <c r="A51" s="670"/>
      <c r="B51" s="671"/>
      <c r="C51" s="672"/>
      <c r="D51" s="657"/>
      <c r="E51" s="658"/>
    </row>
    <row r="52" spans="1:5" ht="13.5" thickBot="1">
      <c r="A52" s="652" t="s">
        <v>42</v>
      </c>
      <c r="B52" s="653"/>
      <c r="C52" s="654"/>
      <c r="D52" s="660">
        <f>SUM(D50:E51)</f>
        <v>0</v>
      </c>
      <c r="E52" s="661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4/2012. (II.9.)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5"/>
  <sheetViews>
    <sheetView view="pageLayout" workbookViewId="0" topLeftCell="A37">
      <selection activeCell="C34" sqref="C3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2"/>
      <c r="B1" s="453"/>
      <c r="C1" s="454"/>
      <c r="D1" s="513" t="s">
        <v>593</v>
      </c>
    </row>
    <row r="2" spans="1:4" s="180" customFormat="1" ht="25.5" customHeight="1">
      <c r="A2" s="675" t="s">
        <v>501</v>
      </c>
      <c r="B2" s="676"/>
      <c r="C2" s="510" t="s">
        <v>500</v>
      </c>
      <c r="D2" s="455" t="s">
        <v>43</v>
      </c>
    </row>
    <row r="3" spans="1:4" s="180" customFormat="1" ht="16.5" thickBot="1">
      <c r="A3" s="456" t="s">
        <v>432</v>
      </c>
      <c r="B3" s="457"/>
      <c r="C3" s="511"/>
      <c r="D3" s="512"/>
    </row>
    <row r="4" spans="1:4" s="181" customFormat="1" ht="15.75" customHeight="1" thickBot="1">
      <c r="A4" s="458"/>
      <c r="B4" s="458"/>
      <c r="C4" s="458"/>
      <c r="D4" s="459" t="s">
        <v>44</v>
      </c>
    </row>
    <row r="5" spans="1:4" ht="13.5" thickBot="1">
      <c r="A5" s="677" t="s">
        <v>434</v>
      </c>
      <c r="B5" s="678"/>
      <c r="C5" s="460" t="s">
        <v>45</v>
      </c>
      <c r="D5" s="461" t="s">
        <v>46</v>
      </c>
    </row>
    <row r="6" spans="1:4" s="130" customFormat="1" ht="12.75" customHeight="1" thickBot="1">
      <c r="A6" s="416">
        <v>1</v>
      </c>
      <c r="B6" s="417">
        <v>2</v>
      </c>
      <c r="C6" s="417">
        <v>3</v>
      </c>
      <c r="D6" s="418">
        <v>4</v>
      </c>
    </row>
    <row r="7" spans="1:4" s="130" customFormat="1" ht="15.75" customHeight="1" thickBot="1">
      <c r="A7" s="462"/>
      <c r="B7" s="463"/>
      <c r="C7" s="463" t="s">
        <v>47</v>
      </c>
      <c r="D7" s="464"/>
    </row>
    <row r="8" spans="1:4" s="130" customFormat="1" ht="12" customHeight="1" thickBot="1">
      <c r="A8" s="416" t="s">
        <v>3</v>
      </c>
      <c r="B8" s="465"/>
      <c r="C8" s="466" t="s">
        <v>435</v>
      </c>
      <c r="D8" s="256">
        <f>+D9+D16</f>
        <v>232836</v>
      </c>
    </row>
    <row r="9" spans="1:4" s="182" customFormat="1" ht="12" customHeight="1" thickBot="1">
      <c r="A9" s="416" t="s">
        <v>4</v>
      </c>
      <c r="B9" s="465"/>
      <c r="C9" s="466" t="s">
        <v>436</v>
      </c>
      <c r="D9" s="256">
        <f>SUM(D10:D15)</f>
        <v>229336</v>
      </c>
    </row>
    <row r="10" spans="1:4" s="183" customFormat="1" ht="12" customHeight="1">
      <c r="A10" s="467"/>
      <c r="B10" s="468" t="s">
        <v>130</v>
      </c>
      <c r="C10" s="469" t="s">
        <v>49</v>
      </c>
      <c r="D10" s="48">
        <v>154100</v>
      </c>
    </row>
    <row r="11" spans="1:4" s="183" customFormat="1" ht="12" customHeight="1">
      <c r="A11" s="467"/>
      <c r="B11" s="468" t="s">
        <v>131</v>
      </c>
      <c r="C11" s="469" t="s">
        <v>91</v>
      </c>
      <c r="D11" s="48"/>
    </row>
    <row r="12" spans="1:4" s="183" customFormat="1" ht="12" customHeight="1">
      <c r="A12" s="467"/>
      <c r="B12" s="468" t="s">
        <v>132</v>
      </c>
      <c r="C12" s="469" t="s">
        <v>50</v>
      </c>
      <c r="D12" s="48">
        <v>75236</v>
      </c>
    </row>
    <row r="13" spans="1:4" s="183" customFormat="1" ht="12" customHeight="1">
      <c r="A13" s="467"/>
      <c r="B13" s="468" t="s">
        <v>133</v>
      </c>
      <c r="C13" s="469" t="s">
        <v>245</v>
      </c>
      <c r="D13" s="48"/>
    </row>
    <row r="14" spans="1:4" s="183" customFormat="1" ht="12" customHeight="1">
      <c r="A14" s="467"/>
      <c r="B14" s="468" t="s">
        <v>134</v>
      </c>
      <c r="C14" s="469" t="s">
        <v>409</v>
      </c>
      <c r="D14" s="48"/>
    </row>
    <row r="15" spans="1:4" s="183" customFormat="1" ht="12" customHeight="1" thickBot="1">
      <c r="A15" s="467"/>
      <c r="B15" s="468" t="s">
        <v>144</v>
      </c>
      <c r="C15" s="469" t="s">
        <v>247</v>
      </c>
      <c r="D15" s="48"/>
    </row>
    <row r="16" spans="1:4" s="182" customFormat="1" ht="12" customHeight="1" thickBot="1">
      <c r="A16" s="416" t="s">
        <v>5</v>
      </c>
      <c r="B16" s="465"/>
      <c r="C16" s="466" t="s">
        <v>248</v>
      </c>
      <c r="D16" s="256">
        <f>SUM(D17:D24)</f>
        <v>3500</v>
      </c>
    </row>
    <row r="17" spans="1:4" s="182" customFormat="1" ht="12" customHeight="1">
      <c r="A17" s="470"/>
      <c r="B17" s="468" t="s">
        <v>102</v>
      </c>
      <c r="C17" s="17" t="s">
        <v>253</v>
      </c>
      <c r="D17" s="49"/>
    </row>
    <row r="18" spans="1:4" s="182" customFormat="1" ht="12" customHeight="1">
      <c r="A18" s="467"/>
      <c r="B18" s="468" t="s">
        <v>103</v>
      </c>
      <c r="C18" s="10" t="s">
        <v>254</v>
      </c>
      <c r="D18" s="48"/>
    </row>
    <row r="19" spans="1:4" s="182" customFormat="1" ht="12" customHeight="1">
      <c r="A19" s="467"/>
      <c r="B19" s="468" t="s">
        <v>104</v>
      </c>
      <c r="C19" s="10" t="s">
        <v>255</v>
      </c>
      <c r="D19" s="48">
        <v>380</v>
      </c>
    </row>
    <row r="20" spans="1:4" s="182" customFormat="1" ht="12" customHeight="1">
      <c r="A20" s="467"/>
      <c r="B20" s="468" t="s">
        <v>105</v>
      </c>
      <c r="C20" s="10" t="s">
        <v>256</v>
      </c>
      <c r="D20" s="48">
        <v>1751</v>
      </c>
    </row>
    <row r="21" spans="1:4" s="182" customFormat="1" ht="12" customHeight="1">
      <c r="A21" s="467"/>
      <c r="B21" s="468" t="s">
        <v>249</v>
      </c>
      <c r="C21" s="9" t="s">
        <v>257</v>
      </c>
      <c r="D21" s="48"/>
    </row>
    <row r="22" spans="1:4" s="182" customFormat="1" ht="12" customHeight="1">
      <c r="A22" s="472"/>
      <c r="B22" s="468" t="s">
        <v>250</v>
      </c>
      <c r="C22" s="10" t="s">
        <v>258</v>
      </c>
      <c r="D22" s="50">
        <v>485</v>
      </c>
    </row>
    <row r="23" spans="1:4" s="183" customFormat="1" ht="12" customHeight="1">
      <c r="A23" s="467"/>
      <c r="B23" s="468" t="s">
        <v>251</v>
      </c>
      <c r="C23" s="10" t="s">
        <v>259</v>
      </c>
      <c r="D23" s="48">
        <v>400</v>
      </c>
    </row>
    <row r="24" spans="1:4" s="183" customFormat="1" ht="12" customHeight="1" thickBot="1">
      <c r="A24" s="473"/>
      <c r="B24" s="474" t="s">
        <v>252</v>
      </c>
      <c r="C24" s="9" t="s">
        <v>260</v>
      </c>
      <c r="D24" s="51">
        <v>484</v>
      </c>
    </row>
    <row r="25" spans="1:4" s="183" customFormat="1" ht="12" customHeight="1" thickBot="1">
      <c r="A25" s="416" t="s">
        <v>6</v>
      </c>
      <c r="B25" s="475"/>
      <c r="C25" s="466" t="s">
        <v>263</v>
      </c>
      <c r="D25" s="344"/>
    </row>
    <row r="26" spans="1:4" s="182" customFormat="1" ht="12" customHeight="1" thickBot="1">
      <c r="A26" s="416" t="s">
        <v>7</v>
      </c>
      <c r="B26" s="465"/>
      <c r="C26" s="466" t="s">
        <v>502</v>
      </c>
      <c r="D26" s="256">
        <f>SUM(D27:D34)</f>
        <v>102383</v>
      </c>
    </row>
    <row r="27" spans="1:4" s="183" customFormat="1" ht="12" customHeight="1">
      <c r="A27" s="467"/>
      <c r="B27" s="468" t="s">
        <v>108</v>
      </c>
      <c r="C27" s="13" t="s">
        <v>270</v>
      </c>
      <c r="D27" s="608">
        <v>94916</v>
      </c>
    </row>
    <row r="28" spans="1:4" s="183" customFormat="1" ht="12" customHeight="1">
      <c r="A28" s="467"/>
      <c r="B28" s="468" t="s">
        <v>109</v>
      </c>
      <c r="C28" s="10" t="s">
        <v>271</v>
      </c>
      <c r="D28" s="608">
        <v>7467</v>
      </c>
    </row>
    <row r="29" spans="1:4" s="183" customFormat="1" ht="12" customHeight="1">
      <c r="A29" s="467"/>
      <c r="B29" s="468" t="s">
        <v>110</v>
      </c>
      <c r="C29" s="10" t="s">
        <v>272</v>
      </c>
      <c r="D29" s="608"/>
    </row>
    <row r="30" spans="1:4" s="183" customFormat="1" ht="12" customHeight="1">
      <c r="A30" s="467"/>
      <c r="B30" s="468" t="s">
        <v>265</v>
      </c>
      <c r="C30" s="10" t="s">
        <v>113</v>
      </c>
      <c r="D30" s="608"/>
    </row>
    <row r="31" spans="1:4" s="183" customFormat="1" ht="12" customHeight="1">
      <c r="A31" s="467"/>
      <c r="B31" s="468" t="s">
        <v>266</v>
      </c>
      <c r="C31" s="10" t="s">
        <v>273</v>
      </c>
      <c r="D31" s="608"/>
    </row>
    <row r="32" spans="1:4" s="183" customFormat="1" ht="12" customHeight="1">
      <c r="A32" s="467"/>
      <c r="B32" s="468" t="s">
        <v>267</v>
      </c>
      <c r="C32" s="10" t="s">
        <v>274</v>
      </c>
      <c r="D32" s="608"/>
    </row>
    <row r="33" spans="1:4" s="183" customFormat="1" ht="12" customHeight="1">
      <c r="A33" s="467"/>
      <c r="B33" s="468" t="s">
        <v>268</v>
      </c>
      <c r="C33" s="10" t="s">
        <v>275</v>
      </c>
      <c r="D33" s="608"/>
    </row>
    <row r="34" spans="1:4" s="183" customFormat="1" ht="12" customHeight="1" thickBot="1">
      <c r="A34" s="473"/>
      <c r="B34" s="474" t="s">
        <v>269</v>
      </c>
      <c r="C34" s="20" t="s">
        <v>437</v>
      </c>
      <c r="D34" s="352"/>
    </row>
    <row r="35" spans="1:4" s="183" customFormat="1" ht="12" customHeight="1" thickBot="1">
      <c r="A35" s="424" t="s">
        <v>8</v>
      </c>
      <c r="B35" s="230"/>
      <c r="C35" s="230" t="s">
        <v>438</v>
      </c>
      <c r="D35" s="256">
        <f>SUM(D36,D42)</f>
        <v>43372</v>
      </c>
    </row>
    <row r="36" spans="1:4" s="183" customFormat="1" ht="12" customHeight="1">
      <c r="A36" s="470"/>
      <c r="B36" s="345" t="s">
        <v>111</v>
      </c>
      <c r="C36" s="346" t="s">
        <v>279</v>
      </c>
      <c r="D36" s="471">
        <f>SUM(D37:D41)</f>
        <v>24384</v>
      </c>
    </row>
    <row r="37" spans="1:4" s="183" customFormat="1" ht="12" customHeight="1">
      <c r="A37" s="467"/>
      <c r="B37" s="322" t="s">
        <v>114</v>
      </c>
      <c r="C37" s="43" t="s">
        <v>280</v>
      </c>
      <c r="D37" s="48">
        <v>3605</v>
      </c>
    </row>
    <row r="38" spans="1:4" s="183" customFormat="1" ht="12" customHeight="1">
      <c r="A38" s="467"/>
      <c r="B38" s="322" t="s">
        <v>115</v>
      </c>
      <c r="C38" s="43" t="s">
        <v>281</v>
      </c>
      <c r="D38" s="48">
        <v>10000</v>
      </c>
    </row>
    <row r="39" spans="1:4" s="183" customFormat="1" ht="12" customHeight="1">
      <c r="A39" s="467"/>
      <c r="B39" s="322" t="s">
        <v>116</v>
      </c>
      <c r="C39" s="43" t="s">
        <v>439</v>
      </c>
      <c r="D39" s="48">
        <v>544</v>
      </c>
    </row>
    <row r="40" spans="1:4" s="183" customFormat="1" ht="12" customHeight="1">
      <c r="A40" s="467"/>
      <c r="B40" s="322" t="s">
        <v>117</v>
      </c>
      <c r="C40" s="43" t="s">
        <v>52</v>
      </c>
      <c r="D40" s="48">
        <v>9945</v>
      </c>
    </row>
    <row r="41" spans="1:4" s="183" customFormat="1" ht="12" customHeight="1">
      <c r="A41" s="467"/>
      <c r="B41" s="322" t="s">
        <v>277</v>
      </c>
      <c r="C41" s="43" t="s">
        <v>283</v>
      </c>
      <c r="D41" s="48">
        <v>290</v>
      </c>
    </row>
    <row r="42" spans="1:4" s="183" customFormat="1" ht="12" customHeight="1">
      <c r="A42" s="467"/>
      <c r="B42" s="322" t="s">
        <v>112</v>
      </c>
      <c r="C42" s="342" t="s">
        <v>284</v>
      </c>
      <c r="D42" s="115">
        <f>SUM(D43:D47)</f>
        <v>18988</v>
      </c>
    </row>
    <row r="43" spans="1:4" s="183" customFormat="1" ht="12" customHeight="1">
      <c r="A43" s="467"/>
      <c r="B43" s="322" t="s">
        <v>120</v>
      </c>
      <c r="C43" s="43" t="s">
        <v>280</v>
      </c>
      <c r="D43" s="48"/>
    </row>
    <row r="44" spans="1:4" s="183" customFormat="1" ht="12" customHeight="1">
      <c r="A44" s="467"/>
      <c r="B44" s="322" t="s">
        <v>121</v>
      </c>
      <c r="C44" s="43" t="s">
        <v>281</v>
      </c>
      <c r="D44" s="48">
        <v>7000</v>
      </c>
    </row>
    <row r="45" spans="1:4" s="183" customFormat="1" ht="12" customHeight="1">
      <c r="A45" s="467"/>
      <c r="B45" s="322" t="s">
        <v>122</v>
      </c>
      <c r="C45" s="43" t="s">
        <v>282</v>
      </c>
      <c r="D45" s="48"/>
    </row>
    <row r="46" spans="1:4" s="183" customFormat="1" ht="12" customHeight="1">
      <c r="A46" s="467"/>
      <c r="B46" s="322" t="s">
        <v>123</v>
      </c>
      <c r="C46" s="43" t="s">
        <v>52</v>
      </c>
      <c r="D46" s="48">
        <v>11988</v>
      </c>
    </row>
    <row r="47" spans="1:4" s="183" customFormat="1" ht="12" customHeight="1" thickBot="1">
      <c r="A47" s="476"/>
      <c r="B47" s="347" t="s">
        <v>278</v>
      </c>
      <c r="C47" s="237" t="s">
        <v>484</v>
      </c>
      <c r="D47" s="348"/>
    </row>
    <row r="48" spans="1:4" s="182" customFormat="1" ht="12" customHeight="1" thickBot="1">
      <c r="A48" s="424" t="s">
        <v>9</v>
      </c>
      <c r="B48" s="465"/>
      <c r="C48" s="230" t="s">
        <v>440</v>
      </c>
      <c r="D48" s="256">
        <f>SUM(D49:D51)</f>
        <v>0</v>
      </c>
    </row>
    <row r="49" spans="1:4" s="183" customFormat="1" ht="12" customHeight="1">
      <c r="A49" s="467"/>
      <c r="B49" s="322" t="s">
        <v>118</v>
      </c>
      <c r="C49" s="13" t="s">
        <v>288</v>
      </c>
      <c r="D49" s="48"/>
    </row>
    <row r="50" spans="1:4" s="183" customFormat="1" ht="12" customHeight="1">
      <c r="A50" s="467"/>
      <c r="B50" s="322" t="s">
        <v>119</v>
      </c>
      <c r="C50" s="10" t="s">
        <v>289</v>
      </c>
      <c r="D50" s="48"/>
    </row>
    <row r="51" spans="1:4" s="183" customFormat="1" ht="12" customHeight="1" thickBot="1">
      <c r="A51" s="467"/>
      <c r="B51" s="322" t="s">
        <v>287</v>
      </c>
      <c r="C51" s="15" t="s">
        <v>204</v>
      </c>
      <c r="D51" s="48"/>
    </row>
    <row r="52" spans="1:4" s="183" customFormat="1" ht="12" customHeight="1" thickBot="1">
      <c r="A52" s="416" t="s">
        <v>10</v>
      </c>
      <c r="B52" s="465"/>
      <c r="C52" s="230" t="s">
        <v>441</v>
      </c>
      <c r="D52" s="256">
        <f>SUM(D53:D54)</f>
        <v>0</v>
      </c>
    </row>
    <row r="53" spans="1:4" s="183" customFormat="1" ht="12" customHeight="1">
      <c r="A53" s="477"/>
      <c r="B53" s="322" t="s">
        <v>291</v>
      </c>
      <c r="C53" s="10" t="s">
        <v>178</v>
      </c>
      <c r="D53" s="52"/>
    </row>
    <row r="54" spans="1:4" s="183" customFormat="1" ht="12" customHeight="1" thickBot="1">
      <c r="A54" s="467"/>
      <c r="B54" s="322" t="s">
        <v>292</v>
      </c>
      <c r="C54" s="10" t="s">
        <v>179</v>
      </c>
      <c r="D54" s="48"/>
    </row>
    <row r="55" spans="1:4" s="183" customFormat="1" ht="12" customHeight="1" thickBot="1">
      <c r="A55" s="424" t="s">
        <v>11</v>
      </c>
      <c r="B55" s="478"/>
      <c r="C55" s="479" t="s">
        <v>442</v>
      </c>
      <c r="D55" s="612"/>
    </row>
    <row r="56" spans="1:4" s="182" customFormat="1" ht="12" customHeight="1" thickBot="1">
      <c r="A56" s="480" t="s">
        <v>12</v>
      </c>
      <c r="B56" s="481"/>
      <c r="C56" s="482" t="s">
        <v>443</v>
      </c>
      <c r="D56" s="483">
        <f>+D9+D16+D25+D26+D35+D48+D52+D55</f>
        <v>378591</v>
      </c>
    </row>
    <row r="57" spans="1:4" s="182" customFormat="1" ht="12" customHeight="1" thickBot="1">
      <c r="A57" s="416" t="s">
        <v>13</v>
      </c>
      <c r="B57" s="349"/>
      <c r="C57" s="230" t="s">
        <v>444</v>
      </c>
      <c r="D57" s="609">
        <f>+D58+D59</f>
        <v>30000</v>
      </c>
    </row>
    <row r="58" spans="1:4" s="182" customFormat="1" ht="12" customHeight="1">
      <c r="A58" s="470"/>
      <c r="B58" s="345" t="s">
        <v>190</v>
      </c>
      <c r="C58" s="301" t="s">
        <v>297</v>
      </c>
      <c r="D58" s="606">
        <v>30000</v>
      </c>
    </row>
    <row r="59" spans="1:4" s="182" customFormat="1" ht="12" customHeight="1" thickBot="1">
      <c r="A59" s="476"/>
      <c r="B59" s="347" t="s">
        <v>191</v>
      </c>
      <c r="C59" s="303" t="s">
        <v>298</v>
      </c>
      <c r="D59" s="607"/>
    </row>
    <row r="60" spans="1:4" s="183" customFormat="1" ht="12" customHeight="1" thickBot="1">
      <c r="A60" s="484" t="s">
        <v>14</v>
      </c>
      <c r="B60" s="485"/>
      <c r="C60" s="230" t="s">
        <v>445</v>
      </c>
      <c r="D60" s="256">
        <f>+D61+D62</f>
        <v>0</v>
      </c>
    </row>
    <row r="61" spans="1:4" s="183" customFormat="1" ht="12" customHeight="1">
      <c r="A61" s="486"/>
      <c r="B61" s="350" t="s">
        <v>300</v>
      </c>
      <c r="C61" s="469" t="s">
        <v>446</v>
      </c>
      <c r="D61" s="272"/>
    </row>
    <row r="62" spans="1:4" s="183" customFormat="1" ht="12" customHeight="1" thickBot="1">
      <c r="A62" s="487"/>
      <c r="B62" s="351" t="s">
        <v>306</v>
      </c>
      <c r="C62" s="488" t="s">
        <v>447</v>
      </c>
      <c r="D62" s="352"/>
    </row>
    <row r="63" spans="1:4" s="183" customFormat="1" ht="15" customHeight="1" thickBot="1">
      <c r="A63" s="484" t="s">
        <v>15</v>
      </c>
      <c r="B63" s="489"/>
      <c r="C63" s="490" t="s">
        <v>503</v>
      </c>
      <c r="D63" s="491">
        <f>+D56+D57+D60</f>
        <v>408591</v>
      </c>
    </row>
    <row r="64" spans="1:4" s="183" customFormat="1" ht="15" customHeight="1">
      <c r="A64" s="492"/>
      <c r="B64" s="492"/>
      <c r="C64" s="493"/>
      <c r="D64" s="494"/>
    </row>
    <row r="65" spans="1:4" ht="13.5" thickBot="1">
      <c r="A65" s="495"/>
      <c r="B65" s="496"/>
      <c r="C65" s="496"/>
      <c r="D65" s="496"/>
    </row>
    <row r="66" spans="1:4" s="130" customFormat="1" ht="16.5" customHeight="1" thickBot="1">
      <c r="A66" s="497"/>
      <c r="B66" s="498"/>
      <c r="C66" s="499" t="s">
        <v>53</v>
      </c>
      <c r="D66" s="500"/>
    </row>
    <row r="67" spans="1:4" s="184" customFormat="1" ht="12" customHeight="1" thickBot="1">
      <c r="A67" s="424" t="s">
        <v>3</v>
      </c>
      <c r="B67" s="38"/>
      <c r="C67" s="56" t="s">
        <v>327</v>
      </c>
      <c r="D67" s="256">
        <f>SUM(D68:D72)</f>
        <v>101064</v>
      </c>
    </row>
    <row r="68" spans="1:4" ht="12" customHeight="1">
      <c r="A68" s="501"/>
      <c r="B68" s="343" t="s">
        <v>124</v>
      </c>
      <c r="C68" s="13" t="s">
        <v>34</v>
      </c>
      <c r="D68" s="52">
        <v>18675</v>
      </c>
    </row>
    <row r="69" spans="1:4" ht="12" customHeight="1">
      <c r="A69" s="502"/>
      <c r="B69" s="322" t="s">
        <v>125</v>
      </c>
      <c r="C69" s="10" t="s">
        <v>328</v>
      </c>
      <c r="D69" s="608">
        <v>4854</v>
      </c>
    </row>
    <row r="70" spans="1:4" ht="12" customHeight="1">
      <c r="A70" s="502"/>
      <c r="B70" s="322" t="s">
        <v>126</v>
      </c>
      <c r="C70" s="10" t="s">
        <v>177</v>
      </c>
      <c r="D70" s="48">
        <v>44482</v>
      </c>
    </row>
    <row r="71" spans="1:4" ht="12" customHeight="1">
      <c r="A71" s="502"/>
      <c r="B71" s="322" t="s">
        <v>127</v>
      </c>
      <c r="C71" s="10" t="s">
        <v>329</v>
      </c>
      <c r="D71" s="48">
        <v>15326</v>
      </c>
    </row>
    <row r="72" spans="1:4" ht="12" customHeight="1">
      <c r="A72" s="502"/>
      <c r="B72" s="322" t="s">
        <v>139</v>
      </c>
      <c r="C72" s="10" t="s">
        <v>330</v>
      </c>
      <c r="D72" s="48">
        <v>17727</v>
      </c>
    </row>
    <row r="73" spans="1:4" ht="12" customHeight="1">
      <c r="A73" s="502"/>
      <c r="B73" s="322" t="s">
        <v>128</v>
      </c>
      <c r="C73" s="10" t="s">
        <v>383</v>
      </c>
      <c r="D73" s="608"/>
    </row>
    <row r="74" spans="1:4" ht="12" customHeight="1">
      <c r="A74" s="502"/>
      <c r="B74" s="322" t="s">
        <v>129</v>
      </c>
      <c r="C74" s="305" t="s">
        <v>384</v>
      </c>
      <c r="D74" s="48"/>
    </row>
    <row r="75" spans="1:4" ht="12" customHeight="1">
      <c r="A75" s="502"/>
      <c r="B75" s="322" t="s">
        <v>140</v>
      </c>
      <c r="C75" s="305" t="s">
        <v>385</v>
      </c>
      <c r="D75" s="48"/>
    </row>
    <row r="76" spans="1:4" ht="12" customHeight="1">
      <c r="A76" s="502"/>
      <c r="B76" s="322" t="s">
        <v>141</v>
      </c>
      <c r="C76" s="306" t="s">
        <v>386</v>
      </c>
      <c r="D76" s="48">
        <v>12412</v>
      </c>
    </row>
    <row r="77" spans="1:4" ht="12" customHeight="1">
      <c r="A77" s="502"/>
      <c r="B77" s="322" t="s">
        <v>142</v>
      </c>
      <c r="C77" s="306" t="s">
        <v>387</v>
      </c>
      <c r="D77" s="48">
        <v>4614</v>
      </c>
    </row>
    <row r="78" spans="1:4" ht="12" customHeight="1">
      <c r="A78" s="502"/>
      <c r="B78" s="322" t="s">
        <v>143</v>
      </c>
      <c r="C78" s="306" t="s">
        <v>388</v>
      </c>
      <c r="D78" s="48"/>
    </row>
    <row r="79" spans="1:4" ht="12" customHeight="1">
      <c r="A79" s="502"/>
      <c r="B79" s="322" t="s">
        <v>145</v>
      </c>
      <c r="C79" s="306" t="s">
        <v>389</v>
      </c>
      <c r="D79" s="48">
        <v>700</v>
      </c>
    </row>
    <row r="80" spans="1:4" ht="12" customHeight="1" thickBot="1">
      <c r="A80" s="503"/>
      <c r="B80" s="351" t="s">
        <v>331</v>
      </c>
      <c r="C80" s="307" t="s">
        <v>390</v>
      </c>
      <c r="D80" s="51"/>
    </row>
    <row r="81" spans="1:4" ht="12" customHeight="1" thickBot="1">
      <c r="A81" s="424" t="s">
        <v>4</v>
      </c>
      <c r="B81" s="38"/>
      <c r="C81" s="56" t="s">
        <v>332</v>
      </c>
      <c r="D81" s="256">
        <f>SUM(D82:D88)</f>
        <v>29597</v>
      </c>
    </row>
    <row r="82" spans="1:6" s="184" customFormat="1" ht="12" customHeight="1">
      <c r="A82" s="501"/>
      <c r="B82" s="343" t="s">
        <v>130</v>
      </c>
      <c r="C82" s="13" t="s">
        <v>333</v>
      </c>
      <c r="D82" s="272">
        <v>8622</v>
      </c>
      <c r="F82" s="272">
        <v>9232</v>
      </c>
    </row>
    <row r="83" spans="1:4" ht="12" customHeight="1">
      <c r="A83" s="502"/>
      <c r="B83" s="322" t="s">
        <v>131</v>
      </c>
      <c r="C83" s="10" t="s">
        <v>334</v>
      </c>
      <c r="D83" s="608">
        <v>3000</v>
      </c>
    </row>
    <row r="84" spans="1:4" ht="12" customHeight="1">
      <c r="A84" s="502"/>
      <c r="B84" s="322" t="s">
        <v>132</v>
      </c>
      <c r="C84" s="10" t="s">
        <v>335</v>
      </c>
      <c r="D84" s="608"/>
    </row>
    <row r="85" spans="1:4" ht="12" customHeight="1">
      <c r="A85" s="502"/>
      <c r="B85" s="322" t="s">
        <v>133</v>
      </c>
      <c r="C85" s="10" t="s">
        <v>336</v>
      </c>
      <c r="D85" s="608"/>
    </row>
    <row r="86" spans="1:4" ht="12" customHeight="1">
      <c r="A86" s="502"/>
      <c r="B86" s="322" t="s">
        <v>134</v>
      </c>
      <c r="C86" s="10" t="s">
        <v>341</v>
      </c>
      <c r="D86" s="608">
        <v>4523</v>
      </c>
    </row>
    <row r="87" spans="1:4" ht="12" customHeight="1">
      <c r="A87" s="502"/>
      <c r="B87" s="322" t="s">
        <v>144</v>
      </c>
      <c r="C87" s="10" t="s">
        <v>463</v>
      </c>
      <c r="D87" s="608">
        <v>2452</v>
      </c>
    </row>
    <row r="88" spans="1:4" ht="12" customHeight="1">
      <c r="A88" s="502"/>
      <c r="B88" s="322" t="s">
        <v>151</v>
      </c>
      <c r="C88" s="10" t="s">
        <v>343</v>
      </c>
      <c r="D88" s="608">
        <v>11000</v>
      </c>
    </row>
    <row r="89" spans="1:4" s="184" customFormat="1" ht="12" customHeight="1">
      <c r="A89" s="502"/>
      <c r="B89" s="322" t="s">
        <v>337</v>
      </c>
      <c r="C89" s="10" t="s">
        <v>379</v>
      </c>
      <c r="D89" s="608"/>
    </row>
    <row r="90" spans="1:12" ht="12" customHeight="1">
      <c r="A90" s="502"/>
      <c r="B90" s="322" t="s">
        <v>338</v>
      </c>
      <c r="C90" s="305" t="s">
        <v>380</v>
      </c>
      <c r="D90" s="608"/>
      <c r="L90" s="514"/>
    </row>
    <row r="91" spans="1:4" ht="12" customHeight="1">
      <c r="A91" s="502"/>
      <c r="B91" s="322" t="s">
        <v>339</v>
      </c>
      <c r="C91" s="305" t="s">
        <v>381</v>
      </c>
      <c r="D91" s="608">
        <v>11000</v>
      </c>
    </row>
    <row r="92" spans="1:4" ht="12" customHeight="1" thickBot="1">
      <c r="A92" s="503"/>
      <c r="B92" s="351" t="s">
        <v>340</v>
      </c>
      <c r="C92" s="353" t="s">
        <v>382</v>
      </c>
      <c r="D92" s="352"/>
    </row>
    <row r="93" spans="1:4" ht="12" customHeight="1" thickBot="1">
      <c r="A93" s="424" t="s">
        <v>5</v>
      </c>
      <c r="B93" s="38"/>
      <c r="C93" s="56" t="s">
        <v>344</v>
      </c>
      <c r="D93" s="344"/>
    </row>
    <row r="94" spans="1:4" s="184" customFormat="1" ht="12" customHeight="1" thickBot="1">
      <c r="A94" s="424" t="s">
        <v>6</v>
      </c>
      <c r="B94" s="38"/>
      <c r="C94" s="56" t="s">
        <v>345</v>
      </c>
      <c r="D94" s="256">
        <f>+D95+D96</f>
        <v>31840</v>
      </c>
    </row>
    <row r="95" spans="1:4" s="184" customFormat="1" ht="12" customHeight="1">
      <c r="A95" s="501"/>
      <c r="B95" s="343" t="s">
        <v>106</v>
      </c>
      <c r="C95" s="13" t="s">
        <v>55</v>
      </c>
      <c r="D95" s="52">
        <v>1840</v>
      </c>
    </row>
    <row r="96" spans="1:4" s="184" customFormat="1" ht="12" customHeight="1" thickBot="1">
      <c r="A96" s="503"/>
      <c r="B96" s="351" t="s">
        <v>107</v>
      </c>
      <c r="C96" s="20" t="s">
        <v>56</v>
      </c>
      <c r="D96" s="51">
        <v>30000</v>
      </c>
    </row>
    <row r="97" spans="1:4" s="184" customFormat="1" ht="12" customHeight="1" thickBot="1">
      <c r="A97" s="424" t="s">
        <v>7</v>
      </c>
      <c r="B97" s="370"/>
      <c r="C97" s="56" t="s">
        <v>505</v>
      </c>
      <c r="D97" s="344">
        <v>242757</v>
      </c>
    </row>
    <row r="98" spans="1:4" s="184" customFormat="1" ht="12" customHeight="1" thickBot="1">
      <c r="A98" s="424" t="s">
        <v>8</v>
      </c>
      <c r="B98" s="38"/>
      <c r="C98" s="229" t="s">
        <v>506</v>
      </c>
      <c r="D98" s="610">
        <f>+D67+D81+D93+D94+D97</f>
        <v>405258</v>
      </c>
    </row>
    <row r="99" spans="1:4" s="184" customFormat="1" ht="12" customHeight="1" thickBot="1">
      <c r="A99" s="424" t="s">
        <v>9</v>
      </c>
      <c r="B99" s="38"/>
      <c r="C99" s="56" t="s">
        <v>507</v>
      </c>
      <c r="D99" s="256">
        <f>+D100+D101</f>
        <v>3333</v>
      </c>
    </row>
    <row r="100" spans="1:4" ht="18" customHeight="1">
      <c r="A100" s="501"/>
      <c r="B100" s="322" t="s">
        <v>504</v>
      </c>
      <c r="C100" s="13" t="s">
        <v>448</v>
      </c>
      <c r="D100" s="52"/>
    </row>
    <row r="101" spans="1:4" ht="12" customHeight="1" thickBot="1">
      <c r="A101" s="503"/>
      <c r="B101" s="351" t="s">
        <v>119</v>
      </c>
      <c r="C101" s="20" t="s">
        <v>449</v>
      </c>
      <c r="D101" s="51">
        <v>3333</v>
      </c>
    </row>
    <row r="102" spans="1:4" ht="15" customHeight="1" thickBot="1">
      <c r="A102" s="424" t="s">
        <v>10</v>
      </c>
      <c r="B102" s="478"/>
      <c r="C102" s="504" t="s">
        <v>508</v>
      </c>
      <c r="D102" s="120">
        <f>+D98+D99</f>
        <v>408591</v>
      </c>
    </row>
    <row r="103" spans="1:4" ht="13.5" thickBot="1">
      <c r="A103" s="505"/>
      <c r="B103" s="506"/>
      <c r="C103" s="506"/>
      <c r="D103" s="506"/>
    </row>
    <row r="104" spans="1:4" ht="15" customHeight="1" thickBot="1">
      <c r="A104" s="507" t="s">
        <v>450</v>
      </c>
      <c r="B104" s="508"/>
      <c r="C104" s="509"/>
      <c r="D104" s="223">
        <v>9</v>
      </c>
    </row>
    <row r="105" spans="1:4" ht="14.25" customHeight="1" thickBot="1">
      <c r="A105" s="507" t="s">
        <v>451</v>
      </c>
      <c r="B105" s="508"/>
      <c r="C105" s="509"/>
      <c r="D105" s="223">
        <v>3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6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D27" sqref="D27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2"/>
      <c r="B1" s="453"/>
      <c r="C1" s="515"/>
      <c r="D1" s="513" t="s">
        <v>594</v>
      </c>
    </row>
    <row r="2" spans="1:4" s="180" customFormat="1" ht="25.5" customHeight="1">
      <c r="A2" s="675" t="s">
        <v>433</v>
      </c>
      <c r="B2" s="676"/>
      <c r="C2" s="510" t="s">
        <v>465</v>
      </c>
      <c r="D2" s="516" t="s">
        <v>59</v>
      </c>
    </row>
    <row r="3" spans="1:4" s="180" customFormat="1" ht="16.5" thickBot="1">
      <c r="A3" s="456" t="s">
        <v>432</v>
      </c>
      <c r="B3" s="457"/>
      <c r="C3" s="511" t="s">
        <v>57</v>
      </c>
      <c r="D3" s="517" t="s">
        <v>509</v>
      </c>
    </row>
    <row r="4" spans="1:4" s="181" customFormat="1" ht="15.75" customHeight="1" thickBot="1">
      <c r="A4" s="458"/>
      <c r="B4" s="458"/>
      <c r="C4" s="458"/>
      <c r="D4" s="459" t="s">
        <v>44</v>
      </c>
    </row>
    <row r="5" spans="1:4" ht="13.5" thickBot="1">
      <c r="A5" s="677" t="s">
        <v>434</v>
      </c>
      <c r="B5" s="678"/>
      <c r="C5" s="460" t="s">
        <v>45</v>
      </c>
      <c r="D5" s="461" t="s">
        <v>46</v>
      </c>
    </row>
    <row r="6" spans="1:4" s="130" customFormat="1" ht="12.75" customHeight="1" thickBot="1">
      <c r="A6" s="416">
        <v>1</v>
      </c>
      <c r="B6" s="417">
        <v>2</v>
      </c>
      <c r="C6" s="417">
        <v>3</v>
      </c>
      <c r="D6" s="418">
        <v>4</v>
      </c>
    </row>
    <row r="7" spans="1:4" s="130" customFormat="1" ht="15.75" customHeight="1" thickBot="1">
      <c r="A7" s="462"/>
      <c r="B7" s="463"/>
      <c r="C7" s="463" t="s">
        <v>47</v>
      </c>
      <c r="D7" s="464"/>
    </row>
    <row r="8" spans="1:4" s="182" customFormat="1" ht="12" customHeight="1" thickBot="1">
      <c r="A8" s="416" t="s">
        <v>3</v>
      </c>
      <c r="B8" s="465"/>
      <c r="C8" s="466" t="s">
        <v>452</v>
      </c>
      <c r="D8" s="256">
        <f>SUM(D9:D16)</f>
        <v>0</v>
      </c>
    </row>
    <row r="9" spans="1:4" s="182" customFormat="1" ht="12" customHeight="1">
      <c r="A9" s="470"/>
      <c r="B9" s="468" t="s">
        <v>124</v>
      </c>
      <c r="C9" s="17" t="s">
        <v>253</v>
      </c>
      <c r="D9" s="49"/>
    </row>
    <row r="10" spans="1:4" s="182" customFormat="1" ht="12" customHeight="1">
      <c r="A10" s="467"/>
      <c r="B10" s="468" t="s">
        <v>125</v>
      </c>
      <c r="C10" s="10" t="s">
        <v>254</v>
      </c>
      <c r="D10" s="48"/>
    </row>
    <row r="11" spans="1:4" s="182" customFormat="1" ht="12" customHeight="1">
      <c r="A11" s="467"/>
      <c r="B11" s="468" t="s">
        <v>126</v>
      </c>
      <c r="C11" s="10" t="s">
        <v>255</v>
      </c>
      <c r="D11" s="48"/>
    </row>
    <row r="12" spans="1:4" s="182" customFormat="1" ht="12" customHeight="1">
      <c r="A12" s="467"/>
      <c r="B12" s="468" t="s">
        <v>127</v>
      </c>
      <c r="C12" s="10" t="s">
        <v>256</v>
      </c>
      <c r="D12" s="48"/>
    </row>
    <row r="13" spans="1:4" s="182" customFormat="1" ht="12" customHeight="1">
      <c r="A13" s="467"/>
      <c r="B13" s="468" t="s">
        <v>189</v>
      </c>
      <c r="C13" s="9" t="s">
        <v>257</v>
      </c>
      <c r="D13" s="48"/>
    </row>
    <row r="14" spans="1:4" s="182" customFormat="1" ht="12" customHeight="1">
      <c r="A14" s="472"/>
      <c r="B14" s="468" t="s">
        <v>128</v>
      </c>
      <c r="C14" s="10" t="s">
        <v>258</v>
      </c>
      <c r="D14" s="50"/>
    </row>
    <row r="15" spans="1:4" s="183" customFormat="1" ht="12" customHeight="1">
      <c r="A15" s="467"/>
      <c r="B15" s="468" t="s">
        <v>129</v>
      </c>
      <c r="C15" s="10" t="s">
        <v>453</v>
      </c>
      <c r="D15" s="48"/>
    </row>
    <row r="16" spans="1:4" s="183" customFormat="1" ht="12" customHeight="1" thickBot="1">
      <c r="A16" s="473"/>
      <c r="B16" s="474" t="s">
        <v>140</v>
      </c>
      <c r="C16" s="9" t="s">
        <v>410</v>
      </c>
      <c r="D16" s="51"/>
    </row>
    <row r="17" spans="1:4" s="182" customFormat="1" ht="12" customHeight="1" thickBot="1">
      <c r="A17" s="416" t="s">
        <v>4</v>
      </c>
      <c r="B17" s="465"/>
      <c r="C17" s="466" t="s">
        <v>454</v>
      </c>
      <c r="D17" s="256">
        <f>SUM(D18:D21)</f>
        <v>0</v>
      </c>
    </row>
    <row r="18" spans="1:4" s="183" customFormat="1" ht="12" customHeight="1">
      <c r="A18" s="467"/>
      <c r="B18" s="468" t="s">
        <v>130</v>
      </c>
      <c r="C18" s="13" t="s">
        <v>148</v>
      </c>
      <c r="D18" s="48"/>
    </row>
    <row r="19" spans="1:4" s="183" customFormat="1" ht="12" customHeight="1">
      <c r="A19" s="467"/>
      <c r="B19" s="468" t="s">
        <v>131</v>
      </c>
      <c r="C19" s="10" t="s">
        <v>149</v>
      </c>
      <c r="D19" s="48"/>
    </row>
    <row r="20" spans="1:4" s="183" customFormat="1" ht="12" customHeight="1">
      <c r="A20" s="467"/>
      <c r="B20" s="468" t="s">
        <v>132</v>
      </c>
      <c r="C20" s="10" t="s">
        <v>455</v>
      </c>
      <c r="D20" s="48"/>
    </row>
    <row r="21" spans="1:4" s="183" customFormat="1" ht="12" customHeight="1" thickBot="1">
      <c r="A21" s="467"/>
      <c r="B21" s="468" t="s">
        <v>133</v>
      </c>
      <c r="C21" s="10" t="s">
        <v>150</v>
      </c>
      <c r="D21" s="48"/>
    </row>
    <row r="22" spans="1:4" s="183" customFormat="1" ht="12" customHeight="1" thickBot="1">
      <c r="A22" s="424" t="s">
        <v>5</v>
      </c>
      <c r="B22" s="230"/>
      <c r="C22" s="230" t="s">
        <v>456</v>
      </c>
      <c r="D22" s="344"/>
    </row>
    <row r="23" spans="1:4" s="183" customFormat="1" ht="12" customHeight="1" thickBot="1">
      <c r="A23" s="424" t="s">
        <v>6</v>
      </c>
      <c r="B23" s="230"/>
      <c r="C23" s="230" t="s">
        <v>510</v>
      </c>
      <c r="D23" s="344"/>
    </row>
    <row r="24" spans="1:4" s="182" customFormat="1" ht="12" customHeight="1" thickBot="1">
      <c r="A24" s="424" t="s">
        <v>7</v>
      </c>
      <c r="B24" s="465"/>
      <c r="C24" s="230" t="s">
        <v>511</v>
      </c>
      <c r="D24" s="344"/>
    </row>
    <row r="25" spans="1:4" s="182" customFormat="1" ht="12" customHeight="1" thickBot="1">
      <c r="A25" s="416" t="s">
        <v>8</v>
      </c>
      <c r="B25" s="349"/>
      <c r="C25" s="230" t="s">
        <v>514</v>
      </c>
      <c r="D25" s="609">
        <f>+D26+D27</f>
        <v>0</v>
      </c>
    </row>
    <row r="26" spans="1:4" s="182" customFormat="1" ht="12" customHeight="1">
      <c r="A26" s="470"/>
      <c r="B26" s="345" t="s">
        <v>111</v>
      </c>
      <c r="C26" s="301" t="s">
        <v>92</v>
      </c>
      <c r="D26" s="606"/>
    </row>
    <row r="27" spans="1:4" s="182" customFormat="1" ht="12" customHeight="1" thickBot="1">
      <c r="A27" s="476"/>
      <c r="B27" s="347" t="s">
        <v>112</v>
      </c>
      <c r="C27" s="303" t="s">
        <v>459</v>
      </c>
      <c r="D27" s="607"/>
    </row>
    <row r="28" spans="1:4" s="183" customFormat="1" ht="12" customHeight="1" thickBot="1">
      <c r="A28" s="484" t="s">
        <v>9</v>
      </c>
      <c r="B28" s="485"/>
      <c r="C28" s="230" t="s">
        <v>512</v>
      </c>
      <c r="D28" s="344">
        <v>54753</v>
      </c>
    </row>
    <row r="29" spans="1:4" s="183" customFormat="1" ht="15" customHeight="1" thickBot="1">
      <c r="A29" s="484" t="s">
        <v>10</v>
      </c>
      <c r="B29" s="489"/>
      <c r="C29" s="490" t="s">
        <v>513</v>
      </c>
      <c r="D29" s="491">
        <f>SUM(D8,D17,D22,D23,D24,D25,D28)</f>
        <v>54753</v>
      </c>
    </row>
    <row r="30" spans="1:4" s="183" customFormat="1" ht="15" customHeight="1">
      <c r="A30" s="492"/>
      <c r="B30" s="492"/>
      <c r="C30" s="493"/>
      <c r="D30" s="494"/>
    </row>
    <row r="31" spans="1:4" ht="13.5" thickBot="1">
      <c r="A31" s="495"/>
      <c r="B31" s="496"/>
      <c r="C31" s="496"/>
      <c r="D31" s="496"/>
    </row>
    <row r="32" spans="1:4" s="130" customFormat="1" ht="16.5" customHeight="1" thickBot="1">
      <c r="A32" s="497"/>
      <c r="B32" s="498"/>
      <c r="C32" s="499" t="s">
        <v>53</v>
      </c>
      <c r="D32" s="500"/>
    </row>
    <row r="33" spans="1:4" s="184" customFormat="1" ht="12" customHeight="1" thickBot="1">
      <c r="A33" s="424" t="s">
        <v>3</v>
      </c>
      <c r="B33" s="38"/>
      <c r="C33" s="56" t="s">
        <v>327</v>
      </c>
      <c r="D33" s="256">
        <f>SUM(D34:D38)</f>
        <v>53643</v>
      </c>
    </row>
    <row r="34" spans="1:4" ht="12" customHeight="1">
      <c r="A34" s="501"/>
      <c r="B34" s="343" t="s">
        <v>124</v>
      </c>
      <c r="C34" s="13" t="s">
        <v>34</v>
      </c>
      <c r="D34" s="272">
        <v>27291</v>
      </c>
    </row>
    <row r="35" spans="1:4" ht="12" customHeight="1">
      <c r="A35" s="502"/>
      <c r="B35" s="322" t="s">
        <v>125</v>
      </c>
      <c r="C35" s="10" t="s">
        <v>328</v>
      </c>
      <c r="D35" s="608">
        <v>7561</v>
      </c>
    </row>
    <row r="36" spans="1:4" ht="12" customHeight="1">
      <c r="A36" s="502"/>
      <c r="B36" s="322" t="s">
        <v>126</v>
      </c>
      <c r="C36" s="10" t="s">
        <v>177</v>
      </c>
      <c r="D36" s="608">
        <v>10687</v>
      </c>
    </row>
    <row r="37" spans="1:4" ht="12" customHeight="1">
      <c r="A37" s="502"/>
      <c r="B37" s="322" t="s">
        <v>127</v>
      </c>
      <c r="C37" s="10" t="s">
        <v>329</v>
      </c>
      <c r="D37" s="608">
        <v>8104</v>
      </c>
    </row>
    <row r="38" spans="1:4" ht="12" customHeight="1" thickBot="1">
      <c r="A38" s="502"/>
      <c r="B38" s="322" t="s">
        <v>139</v>
      </c>
      <c r="C38" s="10" t="s">
        <v>330</v>
      </c>
      <c r="D38" s="608"/>
    </row>
    <row r="39" spans="1:4" ht="12" customHeight="1" thickBot="1">
      <c r="A39" s="424" t="s">
        <v>4</v>
      </c>
      <c r="B39" s="38"/>
      <c r="C39" s="56" t="s">
        <v>462</v>
      </c>
      <c r="D39" s="611">
        <f>SUM(D40:D43)</f>
        <v>1110</v>
      </c>
    </row>
    <row r="40" spans="1:4" s="184" customFormat="1" ht="12" customHeight="1">
      <c r="A40" s="501"/>
      <c r="B40" s="343" t="s">
        <v>130</v>
      </c>
      <c r="C40" s="13" t="s">
        <v>333</v>
      </c>
      <c r="D40" s="272">
        <v>1110</v>
      </c>
    </row>
    <row r="41" spans="1:4" ht="12" customHeight="1">
      <c r="A41" s="502"/>
      <c r="B41" s="322" t="s">
        <v>131</v>
      </c>
      <c r="C41" s="10" t="s">
        <v>334</v>
      </c>
      <c r="D41" s="608"/>
    </row>
    <row r="42" spans="1:4" ht="12" customHeight="1">
      <c r="A42" s="502"/>
      <c r="B42" s="322" t="s">
        <v>134</v>
      </c>
      <c r="C42" s="10" t="s">
        <v>341</v>
      </c>
      <c r="D42" s="608"/>
    </row>
    <row r="43" spans="1:4" ht="12" customHeight="1" thickBot="1">
      <c r="A43" s="502"/>
      <c r="B43" s="322" t="s">
        <v>151</v>
      </c>
      <c r="C43" s="10" t="s">
        <v>54</v>
      </c>
      <c r="D43" s="608"/>
    </row>
    <row r="44" spans="1:4" ht="12" customHeight="1" thickBot="1">
      <c r="A44" s="424" t="s">
        <v>5</v>
      </c>
      <c r="B44" s="38"/>
      <c r="C44" s="56" t="s">
        <v>464</v>
      </c>
      <c r="D44" s="344"/>
    </row>
    <row r="45" spans="1:4" ht="15" customHeight="1" thickBot="1">
      <c r="A45" s="424" t="s">
        <v>6</v>
      </c>
      <c r="B45" s="478"/>
      <c r="C45" s="504" t="s">
        <v>466</v>
      </c>
      <c r="D45" s="120">
        <f>+D33+D39+D44</f>
        <v>54753</v>
      </c>
    </row>
    <row r="46" spans="1:4" ht="13.5" thickBot="1">
      <c r="A46" s="505"/>
      <c r="B46" s="506"/>
      <c r="C46" s="506"/>
      <c r="D46" s="506"/>
    </row>
    <row r="47" spans="1:4" ht="15" customHeight="1" thickBot="1">
      <c r="A47" s="507" t="s">
        <v>450</v>
      </c>
      <c r="B47" s="508"/>
      <c r="C47" s="509"/>
      <c r="D47" s="223">
        <v>8</v>
      </c>
    </row>
    <row r="48" spans="1:4" ht="14.25" customHeight="1" thickBot="1">
      <c r="A48" s="507" t="s">
        <v>451</v>
      </c>
      <c r="B48" s="508"/>
      <c r="C48" s="509"/>
      <c r="D48" s="223">
        <v>0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5">
      <selection activeCell="D45" sqref="D45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2"/>
      <c r="B1" s="453"/>
      <c r="C1" s="515"/>
      <c r="D1" s="513" t="s">
        <v>595</v>
      </c>
    </row>
    <row r="2" spans="1:4" s="180" customFormat="1" ht="25.5" customHeight="1">
      <c r="A2" s="675" t="s">
        <v>433</v>
      </c>
      <c r="B2" s="676"/>
      <c r="C2" s="510" t="s">
        <v>465</v>
      </c>
      <c r="D2" s="516" t="s">
        <v>59</v>
      </c>
    </row>
    <row r="3" spans="1:4" s="180" customFormat="1" ht="16.5" thickBot="1">
      <c r="A3" s="456" t="s">
        <v>432</v>
      </c>
      <c r="B3" s="457"/>
      <c r="C3" s="511" t="s">
        <v>590</v>
      </c>
      <c r="D3" s="517" t="s">
        <v>43</v>
      </c>
    </row>
    <row r="4" spans="1:4" s="181" customFormat="1" ht="15.75" customHeight="1" thickBot="1">
      <c r="A4" s="458"/>
      <c r="B4" s="458"/>
      <c r="C4" s="458"/>
      <c r="D4" s="459" t="s">
        <v>44</v>
      </c>
    </row>
    <row r="5" spans="1:4" ht="13.5" thickBot="1">
      <c r="A5" s="677" t="s">
        <v>434</v>
      </c>
      <c r="B5" s="678"/>
      <c r="C5" s="460" t="s">
        <v>45</v>
      </c>
      <c r="D5" s="461" t="s">
        <v>46</v>
      </c>
    </row>
    <row r="6" spans="1:4" s="130" customFormat="1" ht="12.75" customHeight="1" thickBot="1">
      <c r="A6" s="416">
        <v>1</v>
      </c>
      <c r="B6" s="417">
        <v>2</v>
      </c>
      <c r="C6" s="417">
        <v>3</v>
      </c>
      <c r="D6" s="418">
        <v>4</v>
      </c>
    </row>
    <row r="7" spans="1:4" s="130" customFormat="1" ht="15.75" customHeight="1" thickBot="1">
      <c r="A7" s="462"/>
      <c r="B7" s="463"/>
      <c r="C7" s="463" t="s">
        <v>47</v>
      </c>
      <c r="D7" s="464"/>
    </row>
    <row r="8" spans="1:4" s="182" customFormat="1" ht="12" customHeight="1" thickBot="1">
      <c r="A8" s="416" t="s">
        <v>3</v>
      </c>
      <c r="B8" s="465"/>
      <c r="C8" s="466" t="s">
        <v>452</v>
      </c>
      <c r="D8" s="256">
        <f>SUM(D9:D16)</f>
        <v>0</v>
      </c>
    </row>
    <row r="9" spans="1:4" s="182" customFormat="1" ht="12" customHeight="1">
      <c r="A9" s="470"/>
      <c r="B9" s="468" t="s">
        <v>124</v>
      </c>
      <c r="C9" s="17" t="s">
        <v>253</v>
      </c>
      <c r="D9" s="613"/>
    </row>
    <row r="10" spans="1:4" s="182" customFormat="1" ht="12" customHeight="1">
      <c r="A10" s="467"/>
      <c r="B10" s="468" t="s">
        <v>125</v>
      </c>
      <c r="C10" s="10" t="s">
        <v>254</v>
      </c>
      <c r="D10" s="608"/>
    </row>
    <row r="11" spans="1:4" s="182" customFormat="1" ht="12" customHeight="1">
      <c r="A11" s="467"/>
      <c r="B11" s="468" t="s">
        <v>126</v>
      </c>
      <c r="C11" s="10" t="s">
        <v>255</v>
      </c>
      <c r="D11" s="608"/>
    </row>
    <row r="12" spans="1:4" s="182" customFormat="1" ht="12" customHeight="1">
      <c r="A12" s="467"/>
      <c r="B12" s="468" t="s">
        <v>127</v>
      </c>
      <c r="C12" s="10" t="s">
        <v>256</v>
      </c>
      <c r="D12" s="608"/>
    </row>
    <row r="13" spans="1:4" s="182" customFormat="1" ht="12" customHeight="1">
      <c r="A13" s="467"/>
      <c r="B13" s="468" t="s">
        <v>189</v>
      </c>
      <c r="C13" s="9" t="s">
        <v>257</v>
      </c>
      <c r="D13" s="608"/>
    </row>
    <row r="14" spans="1:4" s="182" customFormat="1" ht="12" customHeight="1">
      <c r="A14" s="472"/>
      <c r="B14" s="468" t="s">
        <v>128</v>
      </c>
      <c r="C14" s="10" t="s">
        <v>258</v>
      </c>
      <c r="D14" s="614"/>
    </row>
    <row r="15" spans="1:4" s="183" customFormat="1" ht="12" customHeight="1">
      <c r="A15" s="467"/>
      <c r="B15" s="468" t="s">
        <v>129</v>
      </c>
      <c r="C15" s="10" t="s">
        <v>453</v>
      </c>
      <c r="D15" s="608"/>
    </row>
    <row r="16" spans="1:4" s="183" customFormat="1" ht="12" customHeight="1" thickBot="1">
      <c r="A16" s="473"/>
      <c r="B16" s="474" t="s">
        <v>140</v>
      </c>
      <c r="C16" s="9" t="s">
        <v>410</v>
      </c>
      <c r="D16" s="352"/>
    </row>
    <row r="17" spans="1:4" s="182" customFormat="1" ht="12" customHeight="1" thickBot="1">
      <c r="A17" s="416" t="s">
        <v>4</v>
      </c>
      <c r="B17" s="465"/>
      <c r="C17" s="466" t="s">
        <v>454</v>
      </c>
      <c r="D17" s="256">
        <f>SUM(D18:D21)</f>
        <v>0</v>
      </c>
    </row>
    <row r="18" spans="1:4" s="183" customFormat="1" ht="12" customHeight="1">
      <c r="A18" s="467"/>
      <c r="B18" s="468" t="s">
        <v>130</v>
      </c>
      <c r="C18" s="13" t="s">
        <v>148</v>
      </c>
      <c r="D18" s="608"/>
    </row>
    <row r="19" spans="1:4" s="183" customFormat="1" ht="12" customHeight="1">
      <c r="A19" s="467"/>
      <c r="B19" s="468" t="s">
        <v>131</v>
      </c>
      <c r="C19" s="10" t="s">
        <v>149</v>
      </c>
      <c r="D19" s="608"/>
    </row>
    <row r="20" spans="1:4" s="183" customFormat="1" ht="12" customHeight="1">
      <c r="A20" s="467"/>
      <c r="B20" s="468" t="s">
        <v>132</v>
      </c>
      <c r="C20" s="10" t="s">
        <v>455</v>
      </c>
      <c r="D20" s="608"/>
    </row>
    <row r="21" spans="1:4" s="183" customFormat="1" ht="12" customHeight="1" thickBot="1">
      <c r="A21" s="467"/>
      <c r="B21" s="468" t="s">
        <v>133</v>
      </c>
      <c r="C21" s="10" t="s">
        <v>150</v>
      </c>
      <c r="D21" s="608"/>
    </row>
    <row r="22" spans="1:4" s="183" customFormat="1" ht="12" customHeight="1" thickBot="1">
      <c r="A22" s="424" t="s">
        <v>5</v>
      </c>
      <c r="B22" s="230"/>
      <c r="C22" s="230" t="s">
        <v>456</v>
      </c>
      <c r="D22" s="344"/>
    </row>
    <row r="23" spans="1:4" s="182" customFormat="1" ht="12" customHeight="1" thickBot="1">
      <c r="A23" s="424" t="s">
        <v>6</v>
      </c>
      <c r="B23" s="465"/>
      <c r="C23" s="230" t="s">
        <v>457</v>
      </c>
      <c r="D23" s="344"/>
    </row>
    <row r="24" spans="1:4" s="182" customFormat="1" ht="12" customHeight="1" thickBot="1">
      <c r="A24" s="416" t="s">
        <v>7</v>
      </c>
      <c r="B24" s="349"/>
      <c r="C24" s="230" t="s">
        <v>458</v>
      </c>
      <c r="D24" s="609">
        <f>+D25+D26</f>
        <v>0</v>
      </c>
    </row>
    <row r="25" spans="1:4" s="182" customFormat="1" ht="12" customHeight="1">
      <c r="A25" s="470"/>
      <c r="B25" s="345" t="s">
        <v>108</v>
      </c>
      <c r="C25" s="301" t="s">
        <v>92</v>
      </c>
      <c r="D25" s="604"/>
    </row>
    <row r="26" spans="1:4" s="182" customFormat="1" ht="12" customHeight="1" thickBot="1">
      <c r="A26" s="476"/>
      <c r="B26" s="347" t="s">
        <v>109</v>
      </c>
      <c r="C26" s="303" t="s">
        <v>459</v>
      </c>
      <c r="D26" s="605"/>
    </row>
    <row r="27" spans="1:4" s="183" customFormat="1" ht="12" customHeight="1" thickBot="1">
      <c r="A27" s="484" t="s">
        <v>8</v>
      </c>
      <c r="B27" s="485"/>
      <c r="C27" s="230" t="s">
        <v>460</v>
      </c>
      <c r="D27" s="344">
        <v>2232</v>
      </c>
    </row>
    <row r="28" spans="1:4" s="183" customFormat="1" ht="15" customHeight="1" thickBot="1">
      <c r="A28" s="484" t="s">
        <v>9</v>
      </c>
      <c r="B28" s="489"/>
      <c r="C28" s="490" t="s">
        <v>461</v>
      </c>
      <c r="D28" s="609">
        <f>SUM(D8,D17,D22,D23,D24,D27)</f>
        <v>2232</v>
      </c>
    </row>
    <row r="29" spans="1:4" s="183" customFormat="1" ht="15" customHeight="1">
      <c r="A29" s="492"/>
      <c r="B29" s="492"/>
      <c r="C29" s="493"/>
      <c r="D29" s="494"/>
    </row>
    <row r="30" spans="1:4" ht="13.5" thickBot="1">
      <c r="A30" s="495"/>
      <c r="B30" s="496"/>
      <c r="C30" s="496"/>
      <c r="D30" s="496"/>
    </row>
    <row r="31" spans="1:4" s="130" customFormat="1" ht="16.5" customHeight="1" thickBot="1">
      <c r="A31" s="497"/>
      <c r="B31" s="498"/>
      <c r="C31" s="499" t="s">
        <v>53</v>
      </c>
      <c r="D31" s="500"/>
    </row>
    <row r="32" spans="1:4" s="184" customFormat="1" ht="12" customHeight="1" thickBot="1">
      <c r="A32" s="424" t="s">
        <v>3</v>
      </c>
      <c r="B32" s="38"/>
      <c r="C32" s="56" t="s">
        <v>327</v>
      </c>
      <c r="D32" s="256">
        <f>SUM(D33:D37)</f>
        <v>2232</v>
      </c>
    </row>
    <row r="33" spans="1:4" ht="12" customHeight="1">
      <c r="A33" s="501"/>
      <c r="B33" s="343" t="s">
        <v>124</v>
      </c>
      <c r="C33" s="13" t="s">
        <v>34</v>
      </c>
      <c r="D33" s="272">
        <v>1747</v>
      </c>
    </row>
    <row r="34" spans="1:4" ht="12" customHeight="1">
      <c r="A34" s="502"/>
      <c r="B34" s="322" t="s">
        <v>125</v>
      </c>
      <c r="C34" s="10" t="s">
        <v>328</v>
      </c>
      <c r="D34" s="608">
        <v>435</v>
      </c>
    </row>
    <row r="35" spans="1:4" ht="12" customHeight="1">
      <c r="A35" s="502"/>
      <c r="B35" s="322" t="s">
        <v>126</v>
      </c>
      <c r="C35" s="10" t="s">
        <v>177</v>
      </c>
      <c r="D35" s="608">
        <v>50</v>
      </c>
    </row>
    <row r="36" spans="1:4" ht="12" customHeight="1">
      <c r="A36" s="502"/>
      <c r="B36" s="322" t="s">
        <v>127</v>
      </c>
      <c r="C36" s="10" t="s">
        <v>329</v>
      </c>
      <c r="D36" s="608"/>
    </row>
    <row r="37" spans="1:4" ht="12" customHeight="1" thickBot="1">
      <c r="A37" s="502"/>
      <c r="B37" s="322" t="s">
        <v>139</v>
      </c>
      <c r="C37" s="10" t="s">
        <v>330</v>
      </c>
      <c r="D37" s="608"/>
    </row>
    <row r="38" spans="1:4" ht="12" customHeight="1" thickBot="1">
      <c r="A38" s="424" t="s">
        <v>4</v>
      </c>
      <c r="B38" s="38"/>
      <c r="C38" s="56" t="s">
        <v>462</v>
      </c>
      <c r="D38" s="256">
        <f>SUM(D39:D42)</f>
        <v>0</v>
      </c>
    </row>
    <row r="39" spans="1:4" s="184" customFormat="1" ht="12" customHeight="1">
      <c r="A39" s="501"/>
      <c r="B39" s="343" t="s">
        <v>130</v>
      </c>
      <c r="C39" s="13" t="s">
        <v>333</v>
      </c>
      <c r="D39" s="272"/>
    </row>
    <row r="40" spans="1:4" ht="12" customHeight="1">
      <c r="A40" s="502"/>
      <c r="B40" s="322" t="s">
        <v>131</v>
      </c>
      <c r="C40" s="10" t="s">
        <v>334</v>
      </c>
      <c r="D40" s="608"/>
    </row>
    <row r="41" spans="1:4" ht="12" customHeight="1">
      <c r="A41" s="502"/>
      <c r="B41" s="322" t="s">
        <v>134</v>
      </c>
      <c r="C41" s="10" t="s">
        <v>341</v>
      </c>
      <c r="D41" s="608"/>
    </row>
    <row r="42" spans="1:4" ht="12" customHeight="1" thickBot="1">
      <c r="A42" s="502"/>
      <c r="B42" s="322" t="s">
        <v>151</v>
      </c>
      <c r="C42" s="10" t="s">
        <v>54</v>
      </c>
      <c r="D42" s="608"/>
    </row>
    <row r="43" spans="1:4" ht="12" customHeight="1" thickBot="1">
      <c r="A43" s="424" t="s">
        <v>5</v>
      </c>
      <c r="B43" s="38"/>
      <c r="C43" s="56" t="s">
        <v>464</v>
      </c>
      <c r="D43" s="344"/>
    </row>
    <row r="44" spans="1:4" ht="15" customHeight="1" thickBot="1">
      <c r="A44" s="424" t="s">
        <v>6</v>
      </c>
      <c r="B44" s="478"/>
      <c r="C44" s="504" t="s">
        <v>466</v>
      </c>
      <c r="D44" s="256">
        <f>+D32+D38+D43</f>
        <v>2232</v>
      </c>
    </row>
    <row r="45" spans="1:4" ht="13.5" thickBot="1">
      <c r="A45" s="505"/>
      <c r="B45" s="506"/>
      <c r="C45" s="506"/>
      <c r="D45" s="506"/>
    </row>
    <row r="46" spans="1:4" ht="15" customHeight="1" thickBot="1">
      <c r="A46" s="507" t="s">
        <v>450</v>
      </c>
      <c r="B46" s="508"/>
      <c r="C46" s="509"/>
      <c r="D46" s="223">
        <v>1</v>
      </c>
    </row>
    <row r="47" spans="1:4" ht="14.25" customHeight="1" thickBot="1">
      <c r="A47" s="507" t="s">
        <v>451</v>
      </c>
      <c r="B47" s="508"/>
      <c r="C47" s="509"/>
      <c r="D47" s="223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5">
      <selection activeCell="C14" sqref="C1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2"/>
      <c r="B1" s="453"/>
      <c r="C1" s="515"/>
      <c r="D1" s="513" t="s">
        <v>596</v>
      </c>
    </row>
    <row r="2" spans="1:4" s="180" customFormat="1" ht="25.5" customHeight="1" thickBot="1">
      <c r="A2" s="675" t="s">
        <v>433</v>
      </c>
      <c r="B2" s="676"/>
      <c r="C2" s="510" t="s">
        <v>567</v>
      </c>
      <c r="D2" s="516" t="s">
        <v>60</v>
      </c>
    </row>
    <row r="3" spans="1:4" s="180" customFormat="1" ht="16.5" thickBot="1">
      <c r="A3" s="456" t="s">
        <v>432</v>
      </c>
      <c r="B3" s="457"/>
      <c r="C3" s="510" t="s">
        <v>566</v>
      </c>
      <c r="D3" s="517"/>
    </row>
    <row r="4" spans="1:4" s="181" customFormat="1" ht="15.75" customHeight="1" thickBot="1">
      <c r="A4" s="458"/>
      <c r="B4" s="458"/>
      <c r="C4" s="458"/>
      <c r="D4" s="459" t="s">
        <v>44</v>
      </c>
    </row>
    <row r="5" spans="1:4" ht="13.5" thickBot="1">
      <c r="A5" s="677" t="s">
        <v>434</v>
      </c>
      <c r="B5" s="678"/>
      <c r="C5" s="460" t="s">
        <v>45</v>
      </c>
      <c r="D5" s="461" t="s">
        <v>46</v>
      </c>
    </row>
    <row r="6" spans="1:4" s="130" customFormat="1" ht="12.75" customHeight="1" thickBot="1">
      <c r="A6" s="416">
        <v>1</v>
      </c>
      <c r="B6" s="417">
        <v>2</v>
      </c>
      <c r="C6" s="417">
        <v>3</v>
      </c>
      <c r="D6" s="418">
        <v>4</v>
      </c>
    </row>
    <row r="7" spans="1:4" s="130" customFormat="1" ht="15.75" customHeight="1" thickBot="1">
      <c r="A7" s="462"/>
      <c r="B7" s="463"/>
      <c r="C7" s="463" t="s">
        <v>47</v>
      </c>
      <c r="D7" s="464"/>
    </row>
    <row r="8" spans="1:4" s="182" customFormat="1" ht="12" customHeight="1" thickBot="1">
      <c r="A8" s="416" t="s">
        <v>3</v>
      </c>
      <c r="B8" s="465"/>
      <c r="C8" s="466" t="s">
        <v>452</v>
      </c>
      <c r="D8" s="256">
        <f>SUM(D9:D16)</f>
        <v>10139</v>
      </c>
    </row>
    <row r="9" spans="1:4" s="182" customFormat="1" ht="12" customHeight="1">
      <c r="A9" s="470"/>
      <c r="B9" s="468" t="s">
        <v>124</v>
      </c>
      <c r="C9" s="17" t="s">
        <v>253</v>
      </c>
      <c r="D9" s="613"/>
    </row>
    <row r="10" spans="1:4" s="182" customFormat="1" ht="12" customHeight="1">
      <c r="A10" s="467"/>
      <c r="B10" s="468" t="s">
        <v>125</v>
      </c>
      <c r="C10" s="10" t="s">
        <v>589</v>
      </c>
      <c r="D10" s="608">
        <v>2500</v>
      </c>
    </row>
    <row r="11" spans="1:4" s="182" customFormat="1" ht="12" customHeight="1">
      <c r="A11" s="467"/>
      <c r="B11" s="468" t="s">
        <v>126</v>
      </c>
      <c r="C11" s="10" t="s">
        <v>255</v>
      </c>
      <c r="D11" s="608">
        <v>720</v>
      </c>
    </row>
    <row r="12" spans="1:4" s="182" customFormat="1" ht="12" customHeight="1">
      <c r="A12" s="467"/>
      <c r="B12" s="468" t="s">
        <v>127</v>
      </c>
      <c r="C12" s="10" t="s">
        <v>256</v>
      </c>
      <c r="D12" s="608">
        <v>4034</v>
      </c>
    </row>
    <row r="13" spans="1:4" s="182" customFormat="1" ht="12" customHeight="1">
      <c r="A13" s="467"/>
      <c r="B13" s="468" t="s">
        <v>189</v>
      </c>
      <c r="C13" s="9" t="s">
        <v>257</v>
      </c>
      <c r="D13" s="608"/>
    </row>
    <row r="14" spans="1:4" s="182" customFormat="1" ht="12" customHeight="1">
      <c r="A14" s="472"/>
      <c r="B14" s="468" t="s">
        <v>128</v>
      </c>
      <c r="C14" s="10" t="s">
        <v>258</v>
      </c>
      <c r="D14" s="614">
        <v>2885</v>
      </c>
    </row>
    <row r="15" spans="1:4" s="183" customFormat="1" ht="12" customHeight="1">
      <c r="A15" s="467"/>
      <c r="B15" s="468" t="s">
        <v>129</v>
      </c>
      <c r="C15" s="10" t="s">
        <v>453</v>
      </c>
      <c r="D15" s="608"/>
    </row>
    <row r="16" spans="1:4" s="183" customFormat="1" ht="12" customHeight="1" thickBot="1">
      <c r="A16" s="473"/>
      <c r="B16" s="474" t="s">
        <v>140</v>
      </c>
      <c r="C16" s="9" t="s">
        <v>410</v>
      </c>
      <c r="D16" s="352"/>
    </row>
    <row r="17" spans="1:4" s="182" customFormat="1" ht="12" customHeight="1" thickBot="1">
      <c r="A17" s="416" t="s">
        <v>4</v>
      </c>
      <c r="B17" s="465"/>
      <c r="C17" s="466" t="s">
        <v>454</v>
      </c>
      <c r="D17" s="256">
        <f>SUM(D18:D21)</f>
        <v>0</v>
      </c>
    </row>
    <row r="18" spans="1:4" s="183" customFormat="1" ht="12" customHeight="1">
      <c r="A18" s="467"/>
      <c r="B18" s="468" t="s">
        <v>130</v>
      </c>
      <c r="C18" s="13" t="s">
        <v>148</v>
      </c>
      <c r="D18" s="608"/>
    </row>
    <row r="19" spans="1:4" s="183" customFormat="1" ht="12" customHeight="1">
      <c r="A19" s="467"/>
      <c r="B19" s="468" t="s">
        <v>131</v>
      </c>
      <c r="C19" s="10" t="s">
        <v>149</v>
      </c>
      <c r="D19" s="608"/>
    </row>
    <row r="20" spans="1:4" s="183" customFormat="1" ht="12" customHeight="1">
      <c r="A20" s="467"/>
      <c r="B20" s="468" t="s">
        <v>132</v>
      </c>
      <c r="C20" s="10" t="s">
        <v>455</v>
      </c>
      <c r="D20" s="608"/>
    </row>
    <row r="21" spans="1:4" s="183" customFormat="1" ht="12" customHeight="1" thickBot="1">
      <c r="A21" s="467"/>
      <c r="B21" s="468" t="s">
        <v>133</v>
      </c>
      <c r="C21" s="10" t="s">
        <v>150</v>
      </c>
      <c r="D21" s="608"/>
    </row>
    <row r="22" spans="1:4" s="183" customFormat="1" ht="12" customHeight="1" thickBot="1">
      <c r="A22" s="424" t="s">
        <v>5</v>
      </c>
      <c r="B22" s="230"/>
      <c r="C22" s="230" t="s">
        <v>456</v>
      </c>
      <c r="D22" s="344"/>
    </row>
    <row r="23" spans="1:4" s="182" customFormat="1" ht="12" customHeight="1" thickBot="1">
      <c r="A23" s="424" t="s">
        <v>6</v>
      </c>
      <c r="B23" s="465"/>
      <c r="C23" s="230" t="s">
        <v>457</v>
      </c>
      <c r="D23" s="344"/>
    </row>
    <row r="24" spans="1:4" s="182" customFormat="1" ht="12" customHeight="1" thickBot="1">
      <c r="A24" s="416" t="s">
        <v>7</v>
      </c>
      <c r="B24" s="349"/>
      <c r="C24" s="230" t="s">
        <v>458</v>
      </c>
      <c r="D24" s="609">
        <f>+D25+D26</f>
        <v>0</v>
      </c>
    </row>
    <row r="25" spans="1:4" s="182" customFormat="1" ht="12" customHeight="1">
      <c r="A25" s="470"/>
      <c r="B25" s="345" t="s">
        <v>108</v>
      </c>
      <c r="C25" s="301" t="s">
        <v>92</v>
      </c>
      <c r="D25" s="604"/>
    </row>
    <row r="26" spans="1:4" s="182" customFormat="1" ht="12" customHeight="1" thickBot="1">
      <c r="A26" s="476"/>
      <c r="B26" s="347" t="s">
        <v>109</v>
      </c>
      <c r="C26" s="303" t="s">
        <v>459</v>
      </c>
      <c r="D26" s="605"/>
    </row>
    <row r="27" spans="1:4" s="183" customFormat="1" ht="12" customHeight="1" thickBot="1">
      <c r="A27" s="484" t="s">
        <v>8</v>
      </c>
      <c r="B27" s="485"/>
      <c r="C27" s="230" t="s">
        <v>460</v>
      </c>
      <c r="D27" s="344">
        <v>64401</v>
      </c>
    </row>
    <row r="28" spans="1:4" s="183" customFormat="1" ht="15" customHeight="1" thickBot="1">
      <c r="A28" s="484" t="s">
        <v>9</v>
      </c>
      <c r="B28" s="489"/>
      <c r="C28" s="490" t="s">
        <v>461</v>
      </c>
      <c r="D28" s="491">
        <f>SUM(D8,D17,D22,D23,D24,D27)</f>
        <v>74540</v>
      </c>
    </row>
    <row r="29" spans="1:4" s="183" customFormat="1" ht="15" customHeight="1">
      <c r="A29" s="492"/>
      <c r="B29" s="492"/>
      <c r="C29" s="493"/>
      <c r="D29" s="494"/>
    </row>
    <row r="30" spans="1:4" ht="13.5" thickBot="1">
      <c r="A30" s="495"/>
      <c r="B30" s="496"/>
      <c r="C30" s="496"/>
      <c r="D30" s="496"/>
    </row>
    <row r="31" spans="1:4" s="130" customFormat="1" ht="16.5" customHeight="1" thickBot="1">
      <c r="A31" s="497"/>
      <c r="B31" s="498"/>
      <c r="C31" s="499" t="s">
        <v>53</v>
      </c>
      <c r="D31" s="500"/>
    </row>
    <row r="32" spans="1:4" s="184" customFormat="1" ht="12" customHeight="1" thickBot="1">
      <c r="A32" s="424" t="s">
        <v>3</v>
      </c>
      <c r="B32" s="38"/>
      <c r="C32" s="56" t="s">
        <v>327</v>
      </c>
      <c r="D32" s="256">
        <f>SUM(D33:D37)</f>
        <v>74540</v>
      </c>
    </row>
    <row r="33" spans="1:4" ht="12" customHeight="1">
      <c r="A33" s="501"/>
      <c r="B33" s="343" t="s">
        <v>124</v>
      </c>
      <c r="C33" s="13" t="s">
        <v>34</v>
      </c>
      <c r="D33" s="272">
        <v>40538</v>
      </c>
    </row>
    <row r="34" spans="1:4" ht="12" customHeight="1">
      <c r="A34" s="502"/>
      <c r="B34" s="322" t="s">
        <v>125</v>
      </c>
      <c r="C34" s="10" t="s">
        <v>328</v>
      </c>
      <c r="D34" s="608">
        <v>10170</v>
      </c>
    </row>
    <row r="35" spans="1:4" ht="12" customHeight="1">
      <c r="A35" s="502"/>
      <c r="B35" s="322" t="s">
        <v>126</v>
      </c>
      <c r="C35" s="10" t="s">
        <v>177</v>
      </c>
      <c r="D35" s="608">
        <v>23832</v>
      </c>
    </row>
    <row r="36" spans="1:4" ht="12" customHeight="1">
      <c r="A36" s="502"/>
      <c r="B36" s="322" t="s">
        <v>127</v>
      </c>
      <c r="C36" s="10" t="s">
        <v>329</v>
      </c>
      <c r="D36" s="608"/>
    </row>
    <row r="37" spans="1:4" ht="12" customHeight="1" thickBot="1">
      <c r="A37" s="502"/>
      <c r="B37" s="322" t="s">
        <v>139</v>
      </c>
      <c r="C37" s="10" t="s">
        <v>330</v>
      </c>
      <c r="D37" s="608"/>
    </row>
    <row r="38" spans="1:4" ht="12" customHeight="1" thickBot="1">
      <c r="A38" s="424" t="s">
        <v>4</v>
      </c>
      <c r="B38" s="38"/>
      <c r="C38" s="56" t="s">
        <v>462</v>
      </c>
      <c r="D38" s="256">
        <f>SUM(D39:D42)</f>
        <v>0</v>
      </c>
    </row>
    <row r="39" spans="1:4" s="184" customFormat="1" ht="12" customHeight="1">
      <c r="A39" s="501"/>
      <c r="B39" s="343" t="s">
        <v>130</v>
      </c>
      <c r="C39" s="13" t="s">
        <v>333</v>
      </c>
      <c r="D39" s="272"/>
    </row>
    <row r="40" spans="1:4" ht="12" customHeight="1">
      <c r="A40" s="502"/>
      <c r="B40" s="322" t="s">
        <v>131</v>
      </c>
      <c r="C40" s="10" t="s">
        <v>334</v>
      </c>
      <c r="D40" s="608"/>
    </row>
    <row r="41" spans="1:4" ht="12" customHeight="1">
      <c r="A41" s="502"/>
      <c r="B41" s="322" t="s">
        <v>134</v>
      </c>
      <c r="C41" s="10" t="s">
        <v>341</v>
      </c>
      <c r="D41" s="608"/>
    </row>
    <row r="42" spans="1:4" ht="12" customHeight="1" thickBot="1">
      <c r="A42" s="502"/>
      <c r="B42" s="322" t="s">
        <v>151</v>
      </c>
      <c r="C42" s="10" t="s">
        <v>54</v>
      </c>
      <c r="D42" s="608"/>
    </row>
    <row r="43" spans="1:4" ht="12" customHeight="1" thickBot="1">
      <c r="A43" s="424" t="s">
        <v>5</v>
      </c>
      <c r="B43" s="38"/>
      <c r="C43" s="56" t="s">
        <v>464</v>
      </c>
      <c r="D43" s="344"/>
    </row>
    <row r="44" spans="1:4" ht="15" customHeight="1" thickBot="1">
      <c r="A44" s="424" t="s">
        <v>6</v>
      </c>
      <c r="B44" s="478"/>
      <c r="C44" s="504" t="s">
        <v>466</v>
      </c>
      <c r="D44" s="256">
        <f>+D32+D38+D43</f>
        <v>74540</v>
      </c>
    </row>
    <row r="45" spans="1:4" ht="13.5" thickBot="1">
      <c r="A45" s="505"/>
      <c r="B45" s="506"/>
      <c r="C45" s="506"/>
      <c r="D45" s="506"/>
    </row>
    <row r="46" spans="1:4" ht="15" customHeight="1" thickBot="1">
      <c r="A46" s="507" t="s">
        <v>450</v>
      </c>
      <c r="B46" s="508"/>
      <c r="C46" s="509"/>
      <c r="D46" s="223">
        <v>18</v>
      </c>
    </row>
    <row r="47" spans="1:4" ht="14.25" customHeight="1" thickBot="1">
      <c r="A47" s="507" t="s">
        <v>451</v>
      </c>
      <c r="B47" s="508"/>
      <c r="C47" s="509"/>
      <c r="D47" s="223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8">
      <selection activeCell="C16" sqref="C16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2"/>
      <c r="B1" s="453"/>
      <c r="C1" s="515"/>
      <c r="D1" s="513" t="s">
        <v>597</v>
      </c>
    </row>
    <row r="2" spans="1:4" s="180" customFormat="1" ht="25.5" customHeight="1">
      <c r="A2" s="675" t="s">
        <v>433</v>
      </c>
      <c r="B2" s="676"/>
      <c r="C2" s="510" t="s">
        <v>567</v>
      </c>
      <c r="D2" s="516" t="s">
        <v>61</v>
      </c>
    </row>
    <row r="3" spans="1:4" s="180" customFormat="1" ht="16.5" thickBot="1">
      <c r="A3" s="456" t="s">
        <v>432</v>
      </c>
      <c r="B3" s="457"/>
      <c r="C3" s="511" t="s">
        <v>568</v>
      </c>
      <c r="D3" s="517"/>
    </row>
    <row r="4" spans="1:4" s="181" customFormat="1" ht="15.75" customHeight="1" thickBot="1">
      <c r="A4" s="458"/>
      <c r="B4" s="458"/>
      <c r="C4" s="458"/>
      <c r="D4" s="459" t="s">
        <v>44</v>
      </c>
    </row>
    <row r="5" spans="1:4" ht="13.5" thickBot="1">
      <c r="A5" s="677" t="s">
        <v>434</v>
      </c>
      <c r="B5" s="678"/>
      <c r="C5" s="460" t="s">
        <v>45</v>
      </c>
      <c r="D5" s="461" t="s">
        <v>46</v>
      </c>
    </row>
    <row r="6" spans="1:4" s="130" customFormat="1" ht="12.75" customHeight="1" thickBot="1">
      <c r="A6" s="416">
        <v>1</v>
      </c>
      <c r="B6" s="417">
        <v>2</v>
      </c>
      <c r="C6" s="417">
        <v>3</v>
      </c>
      <c r="D6" s="418">
        <v>4</v>
      </c>
    </row>
    <row r="7" spans="1:4" s="130" customFormat="1" ht="15.75" customHeight="1" thickBot="1">
      <c r="A7" s="462"/>
      <c r="B7" s="463"/>
      <c r="C7" s="463" t="s">
        <v>47</v>
      </c>
      <c r="D7" s="464"/>
    </row>
    <row r="8" spans="1:4" s="182" customFormat="1" ht="12" customHeight="1" thickBot="1">
      <c r="A8" s="416" t="s">
        <v>3</v>
      </c>
      <c r="B8" s="465"/>
      <c r="C8" s="466" t="s">
        <v>452</v>
      </c>
      <c r="D8" s="256">
        <f>SUM(D9:D16)</f>
        <v>7040</v>
      </c>
    </row>
    <row r="9" spans="1:4" s="182" customFormat="1" ht="12" customHeight="1">
      <c r="A9" s="470"/>
      <c r="B9" s="468" t="s">
        <v>124</v>
      </c>
      <c r="C9" s="17" t="s">
        <v>253</v>
      </c>
      <c r="D9" s="613"/>
    </row>
    <row r="10" spans="1:4" s="182" customFormat="1" ht="12" customHeight="1">
      <c r="A10" s="467"/>
      <c r="B10" s="468" t="s">
        <v>125</v>
      </c>
      <c r="C10" s="10" t="s">
        <v>254</v>
      </c>
      <c r="D10" s="608"/>
    </row>
    <row r="11" spans="1:4" s="182" customFormat="1" ht="12" customHeight="1">
      <c r="A11" s="467"/>
      <c r="B11" s="468" t="s">
        <v>126</v>
      </c>
      <c r="C11" s="10" t="s">
        <v>255</v>
      </c>
      <c r="D11" s="608">
        <v>300</v>
      </c>
    </row>
    <row r="12" spans="1:4" s="182" customFormat="1" ht="12" customHeight="1">
      <c r="A12" s="467"/>
      <c r="B12" s="468" t="s">
        <v>127</v>
      </c>
      <c r="C12" s="10" t="s">
        <v>256</v>
      </c>
      <c r="D12" s="608">
        <v>3722</v>
      </c>
    </row>
    <row r="13" spans="1:4" s="182" customFormat="1" ht="12" customHeight="1">
      <c r="A13" s="467"/>
      <c r="B13" s="468" t="s">
        <v>189</v>
      </c>
      <c r="C13" s="9" t="s">
        <v>257</v>
      </c>
      <c r="D13" s="608"/>
    </row>
    <row r="14" spans="1:4" s="182" customFormat="1" ht="12" customHeight="1">
      <c r="A14" s="472"/>
      <c r="B14" s="468" t="s">
        <v>128</v>
      </c>
      <c r="C14" s="10" t="s">
        <v>258</v>
      </c>
      <c r="D14" s="614">
        <v>3018</v>
      </c>
    </row>
    <row r="15" spans="1:4" s="183" customFormat="1" ht="12" customHeight="1">
      <c r="A15" s="467"/>
      <c r="B15" s="468" t="s">
        <v>129</v>
      </c>
      <c r="C15" s="10" t="s">
        <v>453</v>
      </c>
      <c r="D15" s="608"/>
    </row>
    <row r="16" spans="1:4" s="183" customFormat="1" ht="12" customHeight="1" thickBot="1">
      <c r="A16" s="473"/>
      <c r="B16" s="474" t="s">
        <v>140</v>
      </c>
      <c r="C16" s="9" t="s">
        <v>410</v>
      </c>
      <c r="D16" s="352"/>
    </row>
    <row r="17" spans="1:4" s="182" customFormat="1" ht="12" customHeight="1" thickBot="1">
      <c r="A17" s="416" t="s">
        <v>4</v>
      </c>
      <c r="B17" s="465"/>
      <c r="C17" s="466" t="s">
        <v>454</v>
      </c>
      <c r="D17" s="256">
        <f>SUM(D18:D21)</f>
        <v>200</v>
      </c>
    </row>
    <row r="18" spans="1:4" s="183" customFormat="1" ht="12" customHeight="1">
      <c r="A18" s="467"/>
      <c r="B18" s="468" t="s">
        <v>130</v>
      </c>
      <c r="C18" s="13" t="s">
        <v>148</v>
      </c>
      <c r="D18" s="608"/>
    </row>
    <row r="19" spans="1:4" s="183" customFormat="1" ht="12" customHeight="1">
      <c r="A19" s="467"/>
      <c r="B19" s="468" t="s">
        <v>131</v>
      </c>
      <c r="C19" s="10" t="s">
        <v>149</v>
      </c>
      <c r="D19" s="608"/>
    </row>
    <row r="20" spans="1:4" s="183" customFormat="1" ht="12" customHeight="1">
      <c r="A20" s="467"/>
      <c r="B20" s="468" t="s">
        <v>132</v>
      </c>
      <c r="C20" s="10" t="s">
        <v>455</v>
      </c>
      <c r="D20" s="608">
        <v>200</v>
      </c>
    </row>
    <row r="21" spans="1:4" s="183" customFormat="1" ht="12" customHeight="1" thickBot="1">
      <c r="A21" s="467"/>
      <c r="B21" s="468" t="s">
        <v>133</v>
      </c>
      <c r="C21" s="10" t="s">
        <v>150</v>
      </c>
      <c r="D21" s="608"/>
    </row>
    <row r="22" spans="1:4" s="183" customFormat="1" ht="12" customHeight="1" thickBot="1">
      <c r="A22" s="424" t="s">
        <v>5</v>
      </c>
      <c r="B22" s="230"/>
      <c r="C22" s="230" t="s">
        <v>456</v>
      </c>
      <c r="D22" s="344"/>
    </row>
    <row r="23" spans="1:4" s="182" customFormat="1" ht="12" customHeight="1" thickBot="1">
      <c r="A23" s="424" t="s">
        <v>6</v>
      </c>
      <c r="B23" s="465"/>
      <c r="C23" s="230" t="s">
        <v>457</v>
      </c>
      <c r="D23" s="344"/>
    </row>
    <row r="24" spans="1:4" s="182" customFormat="1" ht="12" customHeight="1" thickBot="1">
      <c r="A24" s="416" t="s">
        <v>7</v>
      </c>
      <c r="B24" s="349"/>
      <c r="C24" s="230" t="s">
        <v>458</v>
      </c>
      <c r="D24" s="609">
        <f>+D25+D26</f>
        <v>0</v>
      </c>
    </row>
    <row r="25" spans="1:4" s="182" customFormat="1" ht="12" customHeight="1">
      <c r="A25" s="470"/>
      <c r="B25" s="345" t="s">
        <v>108</v>
      </c>
      <c r="C25" s="301" t="s">
        <v>92</v>
      </c>
      <c r="D25" s="604"/>
    </row>
    <row r="26" spans="1:4" s="182" customFormat="1" ht="12" customHeight="1" thickBot="1">
      <c r="A26" s="476"/>
      <c r="B26" s="347" t="s">
        <v>109</v>
      </c>
      <c r="C26" s="303" t="s">
        <v>459</v>
      </c>
      <c r="D26" s="605"/>
    </row>
    <row r="27" spans="1:4" s="183" customFormat="1" ht="12" customHeight="1" thickBot="1">
      <c r="A27" s="484" t="s">
        <v>8</v>
      </c>
      <c r="B27" s="485"/>
      <c r="C27" s="230" t="s">
        <v>460</v>
      </c>
      <c r="D27" s="344">
        <v>106937</v>
      </c>
    </row>
    <row r="28" spans="1:4" s="183" customFormat="1" ht="15" customHeight="1" thickBot="1">
      <c r="A28" s="484" t="s">
        <v>9</v>
      </c>
      <c r="B28" s="489"/>
      <c r="C28" s="490" t="s">
        <v>461</v>
      </c>
      <c r="D28" s="609">
        <f>SUM(D8,D17,D22,D23,D24,D27)</f>
        <v>114177</v>
      </c>
    </row>
    <row r="29" spans="1:4" s="183" customFormat="1" ht="15" customHeight="1">
      <c r="A29" s="492"/>
      <c r="B29" s="492"/>
      <c r="C29" s="493"/>
      <c r="D29" s="494"/>
    </row>
    <row r="30" spans="1:4" ht="13.5" thickBot="1">
      <c r="A30" s="495"/>
      <c r="B30" s="496"/>
      <c r="C30" s="496"/>
      <c r="D30" s="496"/>
    </row>
    <row r="31" spans="1:4" s="130" customFormat="1" ht="16.5" customHeight="1" thickBot="1">
      <c r="A31" s="497"/>
      <c r="B31" s="498"/>
      <c r="C31" s="499" t="s">
        <v>53</v>
      </c>
      <c r="D31" s="500"/>
    </row>
    <row r="32" spans="1:4" s="184" customFormat="1" ht="12" customHeight="1" thickBot="1">
      <c r="A32" s="424" t="s">
        <v>3</v>
      </c>
      <c r="B32" s="38"/>
      <c r="C32" s="56" t="s">
        <v>327</v>
      </c>
      <c r="D32" s="256">
        <f>SUM(D33:D37)</f>
        <v>113927</v>
      </c>
    </row>
    <row r="33" spans="1:4" ht="12" customHeight="1">
      <c r="A33" s="501"/>
      <c r="B33" s="343" t="s">
        <v>124</v>
      </c>
      <c r="C33" s="13" t="s">
        <v>34</v>
      </c>
      <c r="D33" s="272">
        <v>63291</v>
      </c>
    </row>
    <row r="34" spans="1:4" ht="12" customHeight="1">
      <c r="A34" s="502"/>
      <c r="B34" s="322" t="s">
        <v>125</v>
      </c>
      <c r="C34" s="10" t="s">
        <v>328</v>
      </c>
      <c r="D34" s="608">
        <v>15802</v>
      </c>
    </row>
    <row r="35" spans="1:4" ht="12" customHeight="1">
      <c r="A35" s="502"/>
      <c r="B35" s="322" t="s">
        <v>126</v>
      </c>
      <c r="C35" s="10" t="s">
        <v>177</v>
      </c>
      <c r="D35" s="608">
        <v>34834</v>
      </c>
    </row>
    <row r="36" spans="1:4" ht="12" customHeight="1">
      <c r="A36" s="502"/>
      <c r="B36" s="322" t="s">
        <v>127</v>
      </c>
      <c r="C36" s="10" t="s">
        <v>329</v>
      </c>
      <c r="D36" s="608"/>
    </row>
    <row r="37" spans="1:4" ht="12" customHeight="1" thickBot="1">
      <c r="A37" s="502"/>
      <c r="B37" s="322" t="s">
        <v>139</v>
      </c>
      <c r="C37" s="10" t="s">
        <v>330</v>
      </c>
      <c r="D37" s="608"/>
    </row>
    <row r="38" spans="1:4" ht="12" customHeight="1" thickBot="1">
      <c r="A38" s="424" t="s">
        <v>4</v>
      </c>
      <c r="B38" s="38"/>
      <c r="C38" s="56" t="s">
        <v>462</v>
      </c>
      <c r="D38" s="256">
        <f>SUM(D39:D42)</f>
        <v>250</v>
      </c>
    </row>
    <row r="39" spans="1:4" s="184" customFormat="1" ht="12" customHeight="1">
      <c r="A39" s="501"/>
      <c r="B39" s="343" t="s">
        <v>130</v>
      </c>
      <c r="C39" s="13" t="s">
        <v>333</v>
      </c>
      <c r="D39" s="272">
        <v>250</v>
      </c>
    </row>
    <row r="40" spans="1:4" ht="12" customHeight="1">
      <c r="A40" s="502"/>
      <c r="B40" s="322" t="s">
        <v>131</v>
      </c>
      <c r="C40" s="10" t="s">
        <v>334</v>
      </c>
      <c r="D40" s="608"/>
    </row>
    <row r="41" spans="1:4" ht="12" customHeight="1">
      <c r="A41" s="502"/>
      <c r="B41" s="322" t="s">
        <v>134</v>
      </c>
      <c r="C41" s="10" t="s">
        <v>341</v>
      </c>
      <c r="D41" s="608"/>
    </row>
    <row r="42" spans="1:4" ht="12" customHeight="1" thickBot="1">
      <c r="A42" s="502"/>
      <c r="B42" s="322" t="s">
        <v>151</v>
      </c>
      <c r="C42" s="10" t="s">
        <v>54</v>
      </c>
      <c r="D42" s="608"/>
    </row>
    <row r="43" spans="1:4" ht="12" customHeight="1" thickBot="1">
      <c r="A43" s="424" t="s">
        <v>5</v>
      </c>
      <c r="B43" s="38"/>
      <c r="C43" s="56" t="s">
        <v>464</v>
      </c>
      <c r="D43" s="344"/>
    </row>
    <row r="44" spans="1:4" ht="15" customHeight="1" thickBot="1">
      <c r="A44" s="424" t="s">
        <v>6</v>
      </c>
      <c r="B44" s="478"/>
      <c r="C44" s="504" t="s">
        <v>466</v>
      </c>
      <c r="D44" s="256">
        <f>+D32+D38+D43</f>
        <v>114177</v>
      </c>
    </row>
    <row r="45" spans="1:4" ht="13.5" thickBot="1">
      <c r="A45" s="505"/>
      <c r="B45" s="506"/>
      <c r="C45" s="506"/>
      <c r="D45" s="506"/>
    </row>
    <row r="46" spans="1:4" ht="15" customHeight="1" thickBot="1">
      <c r="A46" s="507" t="s">
        <v>450</v>
      </c>
      <c r="B46" s="508"/>
      <c r="C46" s="509"/>
      <c r="D46" s="223">
        <v>26</v>
      </c>
    </row>
    <row r="47" spans="1:4" ht="14.25" customHeight="1" thickBot="1">
      <c r="A47" s="507" t="s">
        <v>451</v>
      </c>
      <c r="B47" s="508"/>
      <c r="C47" s="509"/>
      <c r="D47" s="223">
        <v>0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9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2"/>
      <c r="B1" s="453"/>
      <c r="C1" s="515"/>
      <c r="D1" s="513" t="s">
        <v>598</v>
      </c>
    </row>
    <row r="2" spans="1:4" s="180" customFormat="1" ht="25.5" customHeight="1">
      <c r="A2" s="675" t="s">
        <v>433</v>
      </c>
      <c r="B2" s="676"/>
      <c r="C2" s="510" t="s">
        <v>567</v>
      </c>
      <c r="D2" s="516" t="s">
        <v>62</v>
      </c>
    </row>
    <row r="3" spans="1:4" s="180" customFormat="1" ht="16.5" thickBot="1">
      <c r="A3" s="456" t="s">
        <v>432</v>
      </c>
      <c r="B3" s="457"/>
      <c r="C3" s="511" t="s">
        <v>569</v>
      </c>
      <c r="D3" s="517"/>
    </row>
    <row r="4" spans="1:4" s="181" customFormat="1" ht="15.75" customHeight="1" thickBot="1">
      <c r="A4" s="458"/>
      <c r="B4" s="458"/>
      <c r="C4" s="458"/>
      <c r="D4" s="459" t="s">
        <v>44</v>
      </c>
    </row>
    <row r="5" spans="1:4" ht="13.5" thickBot="1">
      <c r="A5" s="677" t="s">
        <v>434</v>
      </c>
      <c r="B5" s="678"/>
      <c r="C5" s="460" t="s">
        <v>45</v>
      </c>
      <c r="D5" s="461" t="s">
        <v>46</v>
      </c>
    </row>
    <row r="6" spans="1:4" s="130" customFormat="1" ht="12.75" customHeight="1" thickBot="1">
      <c r="A6" s="416">
        <v>1</v>
      </c>
      <c r="B6" s="417">
        <v>2</v>
      </c>
      <c r="C6" s="417">
        <v>3</v>
      </c>
      <c r="D6" s="418">
        <v>4</v>
      </c>
    </row>
    <row r="7" spans="1:4" s="130" customFormat="1" ht="15.75" customHeight="1" thickBot="1">
      <c r="A7" s="462"/>
      <c r="B7" s="463"/>
      <c r="C7" s="463" t="s">
        <v>47</v>
      </c>
      <c r="D7" s="464"/>
    </row>
    <row r="8" spans="1:4" s="182" customFormat="1" ht="12" customHeight="1" thickBot="1">
      <c r="A8" s="416" t="s">
        <v>3</v>
      </c>
      <c r="B8" s="465"/>
      <c r="C8" s="466" t="s">
        <v>452</v>
      </c>
      <c r="D8" s="256">
        <f>SUM(D9:D16)</f>
        <v>3020</v>
      </c>
    </row>
    <row r="9" spans="1:4" s="182" customFormat="1" ht="12" customHeight="1">
      <c r="A9" s="470"/>
      <c r="B9" s="468" t="s">
        <v>124</v>
      </c>
      <c r="C9" s="17" t="s">
        <v>253</v>
      </c>
      <c r="D9" s="613"/>
    </row>
    <row r="10" spans="1:4" s="182" customFormat="1" ht="12" customHeight="1">
      <c r="A10" s="467"/>
      <c r="B10" s="468" t="s">
        <v>125</v>
      </c>
      <c r="C10" s="10" t="s">
        <v>589</v>
      </c>
      <c r="D10" s="608">
        <v>120</v>
      </c>
    </row>
    <row r="11" spans="1:4" s="182" customFormat="1" ht="12" customHeight="1">
      <c r="A11" s="467"/>
      <c r="B11" s="468" t="s">
        <v>126</v>
      </c>
      <c r="C11" s="10" t="s">
        <v>255</v>
      </c>
      <c r="D11" s="608"/>
    </row>
    <row r="12" spans="1:4" s="182" customFormat="1" ht="12" customHeight="1">
      <c r="A12" s="467"/>
      <c r="B12" s="468" t="s">
        <v>127</v>
      </c>
      <c r="C12" s="10" t="s">
        <v>256</v>
      </c>
      <c r="D12" s="608">
        <v>2150</v>
      </c>
    </row>
    <row r="13" spans="1:4" s="182" customFormat="1" ht="12" customHeight="1">
      <c r="A13" s="467"/>
      <c r="B13" s="468" t="s">
        <v>189</v>
      </c>
      <c r="C13" s="9" t="s">
        <v>257</v>
      </c>
      <c r="D13" s="608"/>
    </row>
    <row r="14" spans="1:4" s="182" customFormat="1" ht="12" customHeight="1">
      <c r="A14" s="472"/>
      <c r="B14" s="468" t="s">
        <v>128</v>
      </c>
      <c r="C14" s="10" t="s">
        <v>258</v>
      </c>
      <c r="D14" s="614">
        <v>750</v>
      </c>
    </row>
    <row r="15" spans="1:4" s="183" customFormat="1" ht="12" customHeight="1">
      <c r="A15" s="467"/>
      <c r="B15" s="468" t="s">
        <v>129</v>
      </c>
      <c r="C15" s="10" t="s">
        <v>453</v>
      </c>
      <c r="D15" s="608"/>
    </row>
    <row r="16" spans="1:4" s="183" customFormat="1" ht="12" customHeight="1" thickBot="1">
      <c r="A16" s="473"/>
      <c r="B16" s="474" t="s">
        <v>140</v>
      </c>
      <c r="C16" s="9" t="s">
        <v>410</v>
      </c>
      <c r="D16" s="352"/>
    </row>
    <row r="17" spans="1:4" s="182" customFormat="1" ht="12" customHeight="1" thickBot="1">
      <c r="A17" s="416" t="s">
        <v>4</v>
      </c>
      <c r="B17" s="465"/>
      <c r="C17" s="466" t="s">
        <v>454</v>
      </c>
      <c r="D17" s="256">
        <f>SUM(D18:D21)</f>
        <v>0</v>
      </c>
    </row>
    <row r="18" spans="1:4" s="183" customFormat="1" ht="12" customHeight="1">
      <c r="A18" s="467"/>
      <c r="B18" s="468" t="s">
        <v>130</v>
      </c>
      <c r="C18" s="13" t="s">
        <v>148</v>
      </c>
      <c r="D18" s="608"/>
    </row>
    <row r="19" spans="1:4" s="183" customFormat="1" ht="12" customHeight="1">
      <c r="A19" s="467"/>
      <c r="B19" s="468" t="s">
        <v>131</v>
      </c>
      <c r="C19" s="10" t="s">
        <v>149</v>
      </c>
      <c r="D19" s="608"/>
    </row>
    <row r="20" spans="1:4" s="183" customFormat="1" ht="12" customHeight="1">
      <c r="A20" s="467"/>
      <c r="B20" s="468" t="s">
        <v>132</v>
      </c>
      <c r="C20" s="10" t="s">
        <v>455</v>
      </c>
      <c r="D20" s="608"/>
    </row>
    <row r="21" spans="1:4" s="183" customFormat="1" ht="12" customHeight="1" thickBot="1">
      <c r="A21" s="467"/>
      <c r="B21" s="468" t="s">
        <v>133</v>
      </c>
      <c r="C21" s="10" t="s">
        <v>150</v>
      </c>
      <c r="D21" s="608"/>
    </row>
    <row r="22" spans="1:4" s="183" customFormat="1" ht="12" customHeight="1" thickBot="1">
      <c r="A22" s="424" t="s">
        <v>5</v>
      </c>
      <c r="B22" s="230"/>
      <c r="C22" s="230" t="s">
        <v>456</v>
      </c>
      <c r="D22" s="344"/>
    </row>
    <row r="23" spans="1:4" s="182" customFormat="1" ht="12" customHeight="1" thickBot="1">
      <c r="A23" s="424" t="s">
        <v>6</v>
      </c>
      <c r="B23" s="465"/>
      <c r="C23" s="230" t="s">
        <v>457</v>
      </c>
      <c r="D23" s="344"/>
    </row>
    <row r="24" spans="1:4" s="182" customFormat="1" ht="12" customHeight="1" thickBot="1">
      <c r="A24" s="416" t="s">
        <v>7</v>
      </c>
      <c r="B24" s="349"/>
      <c r="C24" s="230" t="s">
        <v>458</v>
      </c>
      <c r="D24" s="609">
        <f>+D25+D26</f>
        <v>0</v>
      </c>
    </row>
    <row r="25" spans="1:4" s="182" customFormat="1" ht="12" customHeight="1">
      <c r="A25" s="470"/>
      <c r="B25" s="345" t="s">
        <v>108</v>
      </c>
      <c r="C25" s="301" t="s">
        <v>92</v>
      </c>
      <c r="D25" s="604"/>
    </row>
    <row r="26" spans="1:4" s="182" customFormat="1" ht="12" customHeight="1" thickBot="1">
      <c r="A26" s="476"/>
      <c r="B26" s="347" t="s">
        <v>109</v>
      </c>
      <c r="C26" s="303" t="s">
        <v>459</v>
      </c>
      <c r="D26" s="605"/>
    </row>
    <row r="27" spans="1:4" s="183" customFormat="1" ht="12" customHeight="1" thickBot="1">
      <c r="A27" s="484" t="s">
        <v>8</v>
      </c>
      <c r="B27" s="485"/>
      <c r="C27" s="230" t="s">
        <v>460</v>
      </c>
      <c r="D27" s="344">
        <v>13934</v>
      </c>
    </row>
    <row r="28" spans="1:4" s="183" customFormat="1" ht="15" customHeight="1" thickBot="1">
      <c r="A28" s="484" t="s">
        <v>9</v>
      </c>
      <c r="B28" s="489"/>
      <c r="C28" s="490" t="s">
        <v>461</v>
      </c>
      <c r="D28" s="609">
        <f>SUM(D8,D17,D22,D23,D24,D27)</f>
        <v>16954</v>
      </c>
    </row>
    <row r="29" spans="1:4" s="183" customFormat="1" ht="15" customHeight="1">
      <c r="A29" s="492"/>
      <c r="B29" s="492"/>
      <c r="C29" s="493"/>
      <c r="D29" s="494"/>
    </row>
    <row r="30" spans="1:4" ht="13.5" thickBot="1">
      <c r="A30" s="495"/>
      <c r="B30" s="496"/>
      <c r="C30" s="496"/>
      <c r="D30" s="496"/>
    </row>
    <row r="31" spans="1:4" s="130" customFormat="1" ht="16.5" customHeight="1" thickBot="1">
      <c r="A31" s="497"/>
      <c r="B31" s="498"/>
      <c r="C31" s="499" t="s">
        <v>53</v>
      </c>
      <c r="D31" s="500"/>
    </row>
    <row r="32" spans="1:4" s="184" customFormat="1" ht="12" customHeight="1" thickBot="1">
      <c r="A32" s="424" t="s">
        <v>3</v>
      </c>
      <c r="B32" s="38"/>
      <c r="C32" s="56" t="s">
        <v>327</v>
      </c>
      <c r="D32" s="256">
        <f>SUM(D33:D37)</f>
        <v>16804</v>
      </c>
    </row>
    <row r="33" spans="1:4" ht="12" customHeight="1">
      <c r="A33" s="501"/>
      <c r="B33" s="343" t="s">
        <v>124</v>
      </c>
      <c r="C33" s="13" t="s">
        <v>34</v>
      </c>
      <c r="D33" s="272">
        <v>8525</v>
      </c>
    </row>
    <row r="34" spans="1:4" ht="12" customHeight="1">
      <c r="A34" s="502"/>
      <c r="B34" s="322" t="s">
        <v>125</v>
      </c>
      <c r="C34" s="10" t="s">
        <v>328</v>
      </c>
      <c r="D34" s="608">
        <v>1947</v>
      </c>
    </row>
    <row r="35" spans="1:4" ht="12" customHeight="1">
      <c r="A35" s="502"/>
      <c r="B35" s="322" t="s">
        <v>126</v>
      </c>
      <c r="C35" s="10" t="s">
        <v>177</v>
      </c>
      <c r="D35" s="608">
        <v>6332</v>
      </c>
    </row>
    <row r="36" spans="1:4" ht="12" customHeight="1">
      <c r="A36" s="502"/>
      <c r="B36" s="322" t="s">
        <v>127</v>
      </c>
      <c r="C36" s="10" t="s">
        <v>329</v>
      </c>
      <c r="D36" s="608"/>
    </row>
    <row r="37" spans="1:4" ht="12" customHeight="1" thickBot="1">
      <c r="A37" s="502"/>
      <c r="B37" s="322" t="s">
        <v>139</v>
      </c>
      <c r="C37" s="10" t="s">
        <v>330</v>
      </c>
      <c r="D37" s="608"/>
    </row>
    <row r="38" spans="1:4" ht="12" customHeight="1" thickBot="1">
      <c r="A38" s="424" t="s">
        <v>4</v>
      </c>
      <c r="B38" s="38"/>
      <c r="C38" s="56" t="s">
        <v>462</v>
      </c>
      <c r="D38" s="256">
        <f>SUM(D39:D42)</f>
        <v>150</v>
      </c>
    </row>
    <row r="39" spans="1:4" s="184" customFormat="1" ht="12" customHeight="1">
      <c r="A39" s="501"/>
      <c r="B39" s="343" t="s">
        <v>130</v>
      </c>
      <c r="C39" s="13" t="s">
        <v>333</v>
      </c>
      <c r="D39" s="272">
        <v>150</v>
      </c>
    </row>
    <row r="40" spans="1:4" ht="12" customHeight="1">
      <c r="A40" s="502"/>
      <c r="B40" s="322" t="s">
        <v>131</v>
      </c>
      <c r="C40" s="10" t="s">
        <v>334</v>
      </c>
      <c r="D40" s="608"/>
    </row>
    <row r="41" spans="1:4" ht="12" customHeight="1">
      <c r="A41" s="502"/>
      <c r="B41" s="322" t="s">
        <v>134</v>
      </c>
      <c r="C41" s="10" t="s">
        <v>341</v>
      </c>
      <c r="D41" s="608"/>
    </row>
    <row r="42" spans="1:4" ht="12" customHeight="1" thickBot="1">
      <c r="A42" s="502"/>
      <c r="B42" s="322" t="s">
        <v>151</v>
      </c>
      <c r="C42" s="10" t="s">
        <v>54</v>
      </c>
      <c r="D42" s="608"/>
    </row>
    <row r="43" spans="1:4" ht="12" customHeight="1" thickBot="1">
      <c r="A43" s="424" t="s">
        <v>5</v>
      </c>
      <c r="B43" s="38"/>
      <c r="C43" s="56" t="s">
        <v>464</v>
      </c>
      <c r="D43" s="344"/>
    </row>
    <row r="44" spans="1:4" ht="15" customHeight="1" thickBot="1">
      <c r="A44" s="424" t="s">
        <v>6</v>
      </c>
      <c r="B44" s="478"/>
      <c r="C44" s="504" t="s">
        <v>466</v>
      </c>
      <c r="D44" s="256">
        <f>+D32+D38+D43</f>
        <v>16954</v>
      </c>
    </row>
    <row r="45" spans="1:4" ht="13.5" thickBot="1">
      <c r="A45" s="505"/>
      <c r="B45" s="506"/>
      <c r="C45" s="506"/>
      <c r="D45" s="506"/>
    </row>
    <row r="46" spans="1:4" ht="15" customHeight="1" thickBot="1">
      <c r="A46" s="507" t="s">
        <v>450</v>
      </c>
      <c r="B46" s="508"/>
      <c r="C46" s="509"/>
      <c r="D46" s="223">
        <v>5</v>
      </c>
    </row>
    <row r="47" spans="1:4" ht="14.25" customHeight="1" thickBot="1">
      <c r="A47" s="507" t="s">
        <v>451</v>
      </c>
      <c r="B47" s="508"/>
      <c r="C47" s="509"/>
      <c r="D47" s="223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view="pageLayout" zoomScaleNormal="120" zoomScaleSheetLayoutView="130" workbookViewId="0" topLeftCell="B142">
      <selection activeCell="C86" sqref="C86"/>
    </sheetView>
  </sheetViews>
  <sheetFormatPr defaultColWidth="9.00390625" defaultRowHeight="12.75"/>
  <cols>
    <col min="1" max="1" width="7.50390625" style="77" customWidth="1"/>
    <col min="2" max="2" width="91.625" style="77" customWidth="1"/>
    <col min="3" max="3" width="21.625" style="77" customWidth="1"/>
    <col min="4" max="4" width="9.00390625" style="77" customWidth="1"/>
    <col min="5" max="16384" width="9.375" style="77" customWidth="1"/>
  </cols>
  <sheetData>
    <row r="1" spans="1:3" ht="15.75" customHeight="1">
      <c r="A1" s="76" t="s">
        <v>0</v>
      </c>
      <c r="B1" s="76"/>
      <c r="C1" s="76"/>
    </row>
    <row r="2" spans="1:3" ht="15.75" customHeight="1" thickBot="1">
      <c r="A2" s="622" t="s">
        <v>198</v>
      </c>
      <c r="B2" s="622"/>
      <c r="C2" s="296"/>
    </row>
    <row r="3" spans="1:3" ht="37.5" customHeight="1" thickBot="1">
      <c r="A3" s="46" t="s">
        <v>74</v>
      </c>
      <c r="B3" s="47" t="s">
        <v>2</v>
      </c>
      <c r="C3" s="78" t="s">
        <v>242</v>
      </c>
    </row>
    <row r="4" spans="1:3" s="79" customFormat="1" ht="12" customHeight="1" thickBot="1">
      <c r="A4" s="65">
        <v>1</v>
      </c>
      <c r="B4" s="66">
        <v>2</v>
      </c>
      <c r="C4" s="67">
        <v>3</v>
      </c>
    </row>
    <row r="5" spans="1:3" s="2" customFormat="1" ht="12" customHeight="1" thickBot="1">
      <c r="A5" s="40" t="s">
        <v>3</v>
      </c>
      <c r="B5" s="41" t="s">
        <v>243</v>
      </c>
      <c r="C5" s="80">
        <f>+C6+C13+C22</f>
        <v>253036</v>
      </c>
    </row>
    <row r="6" spans="1:3" s="2" customFormat="1" ht="12" customHeight="1" thickBot="1">
      <c r="A6" s="37" t="s">
        <v>4</v>
      </c>
      <c r="B6" s="38" t="s">
        <v>244</v>
      </c>
      <c r="C6" s="39">
        <f>SUM(C7:C12)</f>
        <v>229336</v>
      </c>
    </row>
    <row r="7" spans="1:3" s="2" customFormat="1" ht="12" customHeight="1">
      <c r="A7" s="22" t="s">
        <v>130</v>
      </c>
      <c r="B7" s="10" t="s">
        <v>49</v>
      </c>
      <c r="C7" s="30">
        <v>154100</v>
      </c>
    </row>
    <row r="8" spans="1:3" s="2" customFormat="1" ht="12" customHeight="1">
      <c r="A8" s="22" t="s">
        <v>131</v>
      </c>
      <c r="B8" s="10" t="s">
        <v>91</v>
      </c>
      <c r="C8" s="30"/>
    </row>
    <row r="9" spans="1:3" s="2" customFormat="1" ht="12" customHeight="1">
      <c r="A9" s="22" t="s">
        <v>132</v>
      </c>
      <c r="B9" s="10" t="s">
        <v>50</v>
      </c>
      <c r="C9" s="30">
        <v>75236</v>
      </c>
    </row>
    <row r="10" spans="1:3" s="2" customFormat="1" ht="12" customHeight="1">
      <c r="A10" s="22" t="s">
        <v>133</v>
      </c>
      <c r="B10" s="10" t="s">
        <v>245</v>
      </c>
      <c r="C10" s="30"/>
    </row>
    <row r="11" spans="1:3" s="2" customFormat="1" ht="12" customHeight="1">
      <c r="A11" s="22" t="s">
        <v>134</v>
      </c>
      <c r="B11" s="10" t="s">
        <v>246</v>
      </c>
      <c r="C11" s="30"/>
    </row>
    <row r="12" spans="1:3" s="2" customFormat="1" ht="12" customHeight="1" thickBot="1">
      <c r="A12" s="22" t="s">
        <v>144</v>
      </c>
      <c r="B12" s="10" t="s">
        <v>247</v>
      </c>
      <c r="C12" s="30"/>
    </row>
    <row r="13" spans="1:3" s="2" customFormat="1" ht="12" customHeight="1" thickBot="1">
      <c r="A13" s="37" t="s">
        <v>5</v>
      </c>
      <c r="B13" s="38" t="s">
        <v>248</v>
      </c>
      <c r="C13" s="81">
        <f>SUM(C14:C21)</f>
        <v>23700</v>
      </c>
    </row>
    <row r="14" spans="1:3" s="2" customFormat="1" ht="12" customHeight="1">
      <c r="A14" s="26" t="s">
        <v>102</v>
      </c>
      <c r="B14" s="17" t="s">
        <v>253</v>
      </c>
      <c r="C14" s="34"/>
    </row>
    <row r="15" spans="1:3" s="2" customFormat="1" ht="12" customHeight="1">
      <c r="A15" s="22" t="s">
        <v>103</v>
      </c>
      <c r="B15" s="10" t="s">
        <v>254</v>
      </c>
      <c r="C15" s="30"/>
    </row>
    <row r="16" spans="1:3" s="2" customFormat="1" ht="12" customHeight="1">
      <c r="A16" s="22" t="s">
        <v>104</v>
      </c>
      <c r="B16" s="10" t="s">
        <v>255</v>
      </c>
      <c r="C16" s="30">
        <v>2771</v>
      </c>
    </row>
    <row r="17" spans="1:3" s="2" customFormat="1" ht="12" customHeight="1">
      <c r="A17" s="22" t="s">
        <v>105</v>
      </c>
      <c r="B17" s="10" t="s">
        <v>256</v>
      </c>
      <c r="C17" s="30">
        <v>9906</v>
      </c>
    </row>
    <row r="18" spans="1:3" s="2" customFormat="1" ht="12" customHeight="1">
      <c r="A18" s="21" t="s">
        <v>249</v>
      </c>
      <c r="B18" s="9" t="s">
        <v>257</v>
      </c>
      <c r="C18" s="29"/>
    </row>
    <row r="19" spans="1:3" s="2" customFormat="1" ht="12" customHeight="1">
      <c r="A19" s="22" t="s">
        <v>250</v>
      </c>
      <c r="B19" s="10" t="s">
        <v>258</v>
      </c>
      <c r="C19" s="30">
        <v>7139</v>
      </c>
    </row>
    <row r="20" spans="1:3" s="2" customFormat="1" ht="12" customHeight="1">
      <c r="A20" s="22" t="s">
        <v>251</v>
      </c>
      <c r="B20" s="10" t="s">
        <v>259</v>
      </c>
      <c r="C20" s="30">
        <v>400</v>
      </c>
    </row>
    <row r="21" spans="1:3" s="2" customFormat="1" ht="12" customHeight="1" thickBot="1">
      <c r="A21" s="23" t="s">
        <v>252</v>
      </c>
      <c r="B21" s="12" t="s">
        <v>260</v>
      </c>
      <c r="C21" s="31">
        <v>3484</v>
      </c>
    </row>
    <row r="22" spans="1:3" s="2" customFormat="1" ht="12" customHeight="1" thickBot="1">
      <c r="A22" s="37" t="s">
        <v>261</v>
      </c>
      <c r="B22" s="38" t="s">
        <v>263</v>
      </c>
      <c r="C22" s="299"/>
    </row>
    <row r="23" spans="1:3" s="2" customFormat="1" ht="12" customHeight="1" thickBot="1">
      <c r="A23" s="37" t="s">
        <v>7</v>
      </c>
      <c r="B23" s="38" t="s">
        <v>264</v>
      </c>
      <c r="C23" s="81">
        <f>SUM(C24:C31)</f>
        <v>345139</v>
      </c>
    </row>
    <row r="24" spans="1:3" s="2" customFormat="1" ht="12" customHeight="1">
      <c r="A24" s="24" t="s">
        <v>108</v>
      </c>
      <c r="B24" s="13" t="s">
        <v>270</v>
      </c>
      <c r="C24" s="32">
        <v>94916</v>
      </c>
    </row>
    <row r="25" spans="1:3" s="2" customFormat="1" ht="12" customHeight="1">
      <c r="A25" s="22" t="s">
        <v>109</v>
      </c>
      <c r="B25" s="10" t="s">
        <v>271</v>
      </c>
      <c r="C25" s="30">
        <v>7466</v>
      </c>
    </row>
    <row r="26" spans="1:3" s="2" customFormat="1" ht="12" customHeight="1">
      <c r="A26" s="22" t="s">
        <v>110</v>
      </c>
      <c r="B26" s="10" t="s">
        <v>272</v>
      </c>
      <c r="C26" s="30"/>
    </row>
    <row r="27" spans="1:3" s="2" customFormat="1" ht="12" customHeight="1">
      <c r="A27" s="25" t="s">
        <v>265</v>
      </c>
      <c r="B27" s="10" t="s">
        <v>113</v>
      </c>
      <c r="C27" s="33"/>
    </row>
    <row r="28" spans="1:3" s="2" customFormat="1" ht="12" customHeight="1">
      <c r="A28" s="25" t="s">
        <v>266</v>
      </c>
      <c r="B28" s="10" t="s">
        <v>273</v>
      </c>
      <c r="C28" s="33"/>
    </row>
    <row r="29" spans="1:3" s="2" customFormat="1" ht="12" customHeight="1">
      <c r="A29" s="22" t="s">
        <v>267</v>
      </c>
      <c r="B29" s="10" t="s">
        <v>274</v>
      </c>
      <c r="C29" s="30"/>
    </row>
    <row r="30" spans="1:3" s="2" customFormat="1" ht="12" customHeight="1">
      <c r="A30" s="22" t="s">
        <v>268</v>
      </c>
      <c r="B30" s="10" t="s">
        <v>275</v>
      </c>
      <c r="C30" s="74"/>
    </row>
    <row r="31" spans="1:3" s="2" customFormat="1" ht="12" customHeight="1" thickBot="1">
      <c r="A31" s="22" t="s">
        <v>269</v>
      </c>
      <c r="B31" s="10" t="s">
        <v>599</v>
      </c>
      <c r="C31" s="74">
        <v>242757</v>
      </c>
    </row>
    <row r="32" spans="1:3" s="2" customFormat="1" ht="12" customHeight="1" thickBot="1">
      <c r="A32" s="37" t="s">
        <v>8</v>
      </c>
      <c r="B32" s="38" t="s">
        <v>378</v>
      </c>
      <c r="C32" s="81">
        <f>+C33+C39</f>
        <v>43572</v>
      </c>
    </row>
    <row r="33" spans="1:3" s="2" customFormat="1" ht="12" customHeight="1">
      <c r="A33" s="24" t="s">
        <v>111</v>
      </c>
      <c r="B33" s="45" t="s">
        <v>279</v>
      </c>
      <c r="C33" s="371">
        <f>SUM(C34:C38)</f>
        <v>24584</v>
      </c>
    </row>
    <row r="34" spans="1:3" s="2" customFormat="1" ht="12" customHeight="1">
      <c r="A34" s="22" t="s">
        <v>114</v>
      </c>
      <c r="B34" s="43" t="s">
        <v>280</v>
      </c>
      <c r="C34" s="74">
        <v>3605</v>
      </c>
    </row>
    <row r="35" spans="1:3" s="2" customFormat="1" ht="12" customHeight="1">
      <c r="A35" s="22" t="s">
        <v>115</v>
      </c>
      <c r="B35" s="43" t="s">
        <v>281</v>
      </c>
      <c r="C35" s="74">
        <v>10000</v>
      </c>
    </row>
    <row r="36" spans="1:3" s="2" customFormat="1" ht="12" customHeight="1">
      <c r="A36" s="22" t="s">
        <v>116</v>
      </c>
      <c r="B36" s="43" t="s">
        <v>282</v>
      </c>
      <c r="C36" s="74">
        <v>544</v>
      </c>
    </row>
    <row r="37" spans="1:3" s="2" customFormat="1" ht="12" customHeight="1">
      <c r="A37" s="22" t="s">
        <v>117</v>
      </c>
      <c r="B37" s="43" t="s">
        <v>52</v>
      </c>
      <c r="C37" s="74">
        <v>10145</v>
      </c>
    </row>
    <row r="38" spans="1:3" s="2" customFormat="1" ht="12" customHeight="1">
      <c r="A38" s="22" t="s">
        <v>277</v>
      </c>
      <c r="B38" s="43" t="s">
        <v>283</v>
      </c>
      <c r="C38" s="74">
        <v>290</v>
      </c>
    </row>
    <row r="39" spans="1:3" s="2" customFormat="1" ht="12" customHeight="1">
      <c r="A39" s="22" t="s">
        <v>112</v>
      </c>
      <c r="B39" s="45" t="s">
        <v>284</v>
      </c>
      <c r="C39" s="323">
        <f>SUM(C40:C44)</f>
        <v>18988</v>
      </c>
    </row>
    <row r="40" spans="1:3" s="2" customFormat="1" ht="12" customHeight="1">
      <c r="A40" s="22" t="s">
        <v>120</v>
      </c>
      <c r="B40" s="43" t="s">
        <v>280</v>
      </c>
      <c r="C40" s="74"/>
    </row>
    <row r="41" spans="1:3" s="2" customFormat="1" ht="12" customHeight="1">
      <c r="A41" s="22" t="s">
        <v>121</v>
      </c>
      <c r="B41" s="43" t="s">
        <v>281</v>
      </c>
      <c r="C41" s="74">
        <v>7000</v>
      </c>
    </row>
    <row r="42" spans="1:3" s="2" customFormat="1" ht="12" customHeight="1">
      <c r="A42" s="22" t="s">
        <v>122</v>
      </c>
      <c r="B42" s="43" t="s">
        <v>282</v>
      </c>
      <c r="C42" s="74"/>
    </row>
    <row r="43" spans="1:3" s="2" customFormat="1" ht="12" customHeight="1">
      <c r="A43" s="22" t="s">
        <v>123</v>
      </c>
      <c r="B43" s="43" t="s">
        <v>52</v>
      </c>
      <c r="C43" s="74">
        <v>11988</v>
      </c>
    </row>
    <row r="44" spans="1:3" s="2" customFormat="1" ht="12" customHeight="1" thickBot="1">
      <c r="A44" s="25" t="s">
        <v>278</v>
      </c>
      <c r="B44" s="44" t="s">
        <v>484</v>
      </c>
      <c r="C44" s="211"/>
    </row>
    <row r="45" spans="1:3" s="2" customFormat="1" ht="12" customHeight="1" thickBot="1">
      <c r="A45" s="37" t="s">
        <v>285</v>
      </c>
      <c r="B45" s="38" t="s">
        <v>286</v>
      </c>
      <c r="C45" s="81">
        <f>SUM(C46:C48)</f>
        <v>0</v>
      </c>
    </row>
    <row r="46" spans="1:3" s="2" customFormat="1" ht="12" customHeight="1">
      <c r="A46" s="24" t="s">
        <v>118</v>
      </c>
      <c r="B46" s="13" t="s">
        <v>288</v>
      </c>
      <c r="C46" s="32"/>
    </row>
    <row r="47" spans="1:3" s="2" customFormat="1" ht="12" customHeight="1">
      <c r="A47" s="21" t="s">
        <v>119</v>
      </c>
      <c r="B47" s="10" t="s">
        <v>289</v>
      </c>
      <c r="C47" s="29"/>
    </row>
    <row r="48" spans="1:3" s="2" customFormat="1" ht="12" customHeight="1" thickBot="1">
      <c r="A48" s="25" t="s">
        <v>287</v>
      </c>
      <c r="B48" s="15" t="s">
        <v>204</v>
      </c>
      <c r="C48" s="33"/>
    </row>
    <row r="49" spans="1:3" s="2" customFormat="1" ht="12" customHeight="1" thickBot="1">
      <c r="A49" s="37" t="s">
        <v>10</v>
      </c>
      <c r="B49" s="38" t="s">
        <v>290</v>
      </c>
      <c r="C49" s="81">
        <f>+C50+C51</f>
        <v>0</v>
      </c>
    </row>
    <row r="50" spans="1:3" s="2" customFormat="1" ht="12" customHeight="1">
      <c r="A50" s="24" t="s">
        <v>291</v>
      </c>
      <c r="B50" s="10" t="s">
        <v>178</v>
      </c>
      <c r="C50" s="603"/>
    </row>
    <row r="51" spans="1:3" s="2" customFormat="1" ht="12" customHeight="1" thickBot="1">
      <c r="A51" s="21" t="s">
        <v>292</v>
      </c>
      <c r="B51" s="10" t="s">
        <v>179</v>
      </c>
      <c r="C51" s="75"/>
    </row>
    <row r="52" spans="1:5" s="2" customFormat="1" ht="17.25" customHeight="1" thickBot="1">
      <c r="A52" s="37" t="s">
        <v>293</v>
      </c>
      <c r="B52" s="38" t="s">
        <v>294</v>
      </c>
      <c r="C52" s="260"/>
      <c r="E52" s="82"/>
    </row>
    <row r="53" spans="1:3" s="2" customFormat="1" ht="12" customHeight="1" thickBot="1">
      <c r="A53" s="37" t="s">
        <v>12</v>
      </c>
      <c r="B53" s="42" t="s">
        <v>295</v>
      </c>
      <c r="C53" s="83">
        <f>+C5+C23+C32+C45+C49+C52</f>
        <v>641747</v>
      </c>
    </row>
    <row r="54" spans="1:3" s="2" customFormat="1" ht="12" customHeight="1" thickBot="1">
      <c r="A54" s="228" t="s">
        <v>13</v>
      </c>
      <c r="B54" s="230" t="s">
        <v>516</v>
      </c>
      <c r="C54" s="100">
        <f>SUM(C55:C56)</f>
        <v>30000</v>
      </c>
    </row>
    <row r="55" spans="1:3" s="2" customFormat="1" ht="12" customHeight="1">
      <c r="A55" s="300" t="s">
        <v>190</v>
      </c>
      <c r="B55" s="301" t="s">
        <v>297</v>
      </c>
      <c r="C55" s="298">
        <v>30000</v>
      </c>
    </row>
    <row r="56" spans="1:3" s="2" customFormat="1" ht="12" customHeight="1" thickBot="1">
      <c r="A56" s="302" t="s">
        <v>191</v>
      </c>
      <c r="B56" s="303" t="s">
        <v>298</v>
      </c>
      <c r="C56" s="304"/>
    </row>
    <row r="57" spans="1:3" s="2" customFormat="1" ht="12" customHeight="1" thickBot="1">
      <c r="A57" s="228" t="s">
        <v>14</v>
      </c>
      <c r="B57" s="230" t="s">
        <v>299</v>
      </c>
      <c r="C57" s="100">
        <f>SUM(C58,C65)</f>
        <v>0</v>
      </c>
    </row>
    <row r="58" spans="1:3" s="2" customFormat="1" ht="12" customHeight="1">
      <c r="A58" s="26" t="s">
        <v>300</v>
      </c>
      <c r="B58" s="45" t="s">
        <v>316</v>
      </c>
      <c r="C58" s="325">
        <f>SUM(C59:C64)</f>
        <v>0</v>
      </c>
    </row>
    <row r="59" spans="1:3" s="2" customFormat="1" ht="12" customHeight="1">
      <c r="A59" s="24" t="s">
        <v>315</v>
      </c>
      <c r="B59" s="231" t="s">
        <v>317</v>
      </c>
      <c r="C59" s="74"/>
    </row>
    <row r="60" spans="1:3" s="2" customFormat="1" ht="12" customHeight="1">
      <c r="A60" s="24" t="s">
        <v>301</v>
      </c>
      <c r="B60" s="231" t="s">
        <v>318</v>
      </c>
      <c r="C60" s="74"/>
    </row>
    <row r="61" spans="1:3" s="2" customFormat="1" ht="12" customHeight="1">
      <c r="A61" s="24" t="s">
        <v>302</v>
      </c>
      <c r="B61" s="231" t="s">
        <v>319</v>
      </c>
      <c r="C61" s="75"/>
    </row>
    <row r="62" spans="1:3" s="2" customFormat="1" ht="12" customHeight="1">
      <c r="A62" s="24" t="s">
        <v>303</v>
      </c>
      <c r="B62" s="231" t="s">
        <v>320</v>
      </c>
      <c r="C62" s="211"/>
    </row>
    <row r="63" spans="1:3" s="2" customFormat="1" ht="12" customHeight="1">
      <c r="A63" s="24" t="s">
        <v>304</v>
      </c>
      <c r="B63" s="231" t="s">
        <v>321</v>
      </c>
      <c r="C63" s="211"/>
    </row>
    <row r="64" spans="1:3" s="2" customFormat="1" ht="12" customHeight="1">
      <c r="A64" s="24" t="s">
        <v>305</v>
      </c>
      <c r="B64" s="231" t="s">
        <v>323</v>
      </c>
      <c r="C64" s="211"/>
    </row>
    <row r="65" spans="1:3" s="2" customFormat="1" ht="12" customHeight="1">
      <c r="A65" s="24" t="s">
        <v>306</v>
      </c>
      <c r="B65" s="45" t="s">
        <v>324</v>
      </c>
      <c r="C65" s="324">
        <f>SUM(C66:C72)</f>
        <v>0</v>
      </c>
    </row>
    <row r="66" spans="1:3" s="2" customFormat="1" ht="12" customHeight="1">
      <c r="A66" s="24" t="s">
        <v>307</v>
      </c>
      <c r="B66" s="231" t="s">
        <v>317</v>
      </c>
      <c r="C66" s="74"/>
    </row>
    <row r="67" spans="1:3" s="2" customFormat="1" ht="12" customHeight="1">
      <c r="A67" s="24" t="s">
        <v>308</v>
      </c>
      <c r="B67" s="231" t="s">
        <v>205</v>
      </c>
      <c r="C67" s="74"/>
    </row>
    <row r="68" spans="1:3" s="2" customFormat="1" ht="12" customHeight="1">
      <c r="A68" s="24" t="s">
        <v>309</v>
      </c>
      <c r="B68" s="231" t="s">
        <v>206</v>
      </c>
      <c r="C68" s="75"/>
    </row>
    <row r="69" spans="1:3" s="2" customFormat="1" ht="12" customHeight="1">
      <c r="A69" s="24" t="s">
        <v>310</v>
      </c>
      <c r="B69" s="231" t="s">
        <v>319</v>
      </c>
      <c r="C69" s="74"/>
    </row>
    <row r="70" spans="1:3" s="2" customFormat="1" ht="12" customHeight="1">
      <c r="A70" s="21" t="s">
        <v>311</v>
      </c>
      <c r="B70" s="44" t="s">
        <v>325</v>
      </c>
      <c r="C70" s="29"/>
    </row>
    <row r="71" spans="1:3" s="2" customFormat="1" ht="12" customHeight="1">
      <c r="A71" s="22" t="s">
        <v>312</v>
      </c>
      <c r="B71" s="44" t="s">
        <v>321</v>
      </c>
      <c r="C71" s="30"/>
    </row>
    <row r="72" spans="1:3" s="2" customFormat="1" ht="12" customHeight="1" thickBot="1">
      <c r="A72" s="27" t="s">
        <v>313</v>
      </c>
      <c r="B72" s="237" t="s">
        <v>326</v>
      </c>
      <c r="C72" s="28"/>
    </row>
    <row r="73" spans="1:4" s="2" customFormat="1" ht="15" customHeight="1" thickBot="1">
      <c r="A73" s="37" t="s">
        <v>15</v>
      </c>
      <c r="B73" s="63" t="s">
        <v>314</v>
      </c>
      <c r="C73" s="81">
        <f>+C53+C54+C57</f>
        <v>671747</v>
      </c>
      <c r="D73" s="262"/>
    </row>
    <row r="74" spans="1:3" s="2" customFormat="1" ht="22.5" customHeight="1">
      <c r="A74" s="621"/>
      <c r="B74" s="621"/>
      <c r="C74" s="621"/>
    </row>
    <row r="75" spans="1:3" s="2" customFormat="1" ht="12.75" customHeight="1">
      <c r="A75" s="7"/>
      <c r="B75" s="8"/>
      <c r="C75" s="1"/>
    </row>
    <row r="76" spans="1:3" ht="16.5" customHeight="1">
      <c r="A76" s="625" t="s">
        <v>32</v>
      </c>
      <c r="B76" s="625"/>
      <c r="C76" s="625"/>
    </row>
    <row r="77" spans="1:3" ht="16.5" customHeight="1" thickBot="1">
      <c r="A77" s="622" t="s">
        <v>199</v>
      </c>
      <c r="B77" s="622"/>
      <c r="C77" s="296"/>
    </row>
    <row r="78" spans="1:3" ht="37.5" customHeight="1" thickBot="1">
      <c r="A78" s="46" t="s">
        <v>1</v>
      </c>
      <c r="B78" s="47" t="s">
        <v>33</v>
      </c>
      <c r="C78" s="78" t="s">
        <v>242</v>
      </c>
    </row>
    <row r="79" spans="1:3" s="79" customFormat="1" ht="12" customHeight="1" thickBot="1">
      <c r="A79" s="65">
        <v>1</v>
      </c>
      <c r="B79" s="66">
        <v>2</v>
      </c>
      <c r="C79" s="67">
        <v>3</v>
      </c>
    </row>
    <row r="80" spans="1:3" ht="12" customHeight="1" thickBot="1">
      <c r="A80" s="40" t="s">
        <v>3</v>
      </c>
      <c r="B80" s="57" t="s">
        <v>327</v>
      </c>
      <c r="C80" s="84">
        <f>SUM(C81:C85)</f>
        <v>605467</v>
      </c>
    </row>
    <row r="81" spans="1:3" ht="12" customHeight="1">
      <c r="A81" s="26" t="s">
        <v>124</v>
      </c>
      <c r="B81" s="17" t="s">
        <v>34</v>
      </c>
      <c r="C81" s="18">
        <v>160067</v>
      </c>
    </row>
    <row r="82" spans="1:3" ht="12" customHeight="1">
      <c r="A82" s="22" t="s">
        <v>125</v>
      </c>
      <c r="B82" s="10" t="s">
        <v>328</v>
      </c>
      <c r="C82" s="11">
        <v>40769</v>
      </c>
    </row>
    <row r="83" spans="1:3" ht="12" customHeight="1">
      <c r="A83" s="22" t="s">
        <v>126</v>
      </c>
      <c r="B83" s="10" t="s">
        <v>177</v>
      </c>
      <c r="C83" s="16">
        <v>120717</v>
      </c>
    </row>
    <row r="84" spans="1:3" ht="12" customHeight="1">
      <c r="A84" s="22" t="s">
        <v>127</v>
      </c>
      <c r="B84" s="19" t="s">
        <v>329</v>
      </c>
      <c r="C84" s="16">
        <v>23430</v>
      </c>
    </row>
    <row r="85" spans="1:3" ht="12" customHeight="1">
      <c r="A85" s="22" t="s">
        <v>139</v>
      </c>
      <c r="B85" s="35" t="s">
        <v>330</v>
      </c>
      <c r="C85" s="16">
        <f>C89:D89+C90:D90+C92:D92+C93</f>
        <v>260484</v>
      </c>
    </row>
    <row r="86" spans="1:3" ht="12" customHeight="1">
      <c r="A86" s="22" t="s">
        <v>128</v>
      </c>
      <c r="B86" s="10" t="s">
        <v>383</v>
      </c>
      <c r="C86" s="16"/>
    </row>
    <row r="87" spans="1:3" ht="12" customHeight="1">
      <c r="A87" s="22" t="s">
        <v>129</v>
      </c>
      <c r="B87" s="305" t="s">
        <v>384</v>
      </c>
      <c r="C87" s="16"/>
    </row>
    <row r="88" spans="1:3" ht="12" customHeight="1">
      <c r="A88" s="22" t="s">
        <v>140</v>
      </c>
      <c r="B88" s="305" t="s">
        <v>385</v>
      </c>
      <c r="C88" s="16"/>
    </row>
    <row r="89" spans="1:3" ht="12" customHeight="1">
      <c r="A89" s="22" t="s">
        <v>141</v>
      </c>
      <c r="B89" s="306" t="s">
        <v>386</v>
      </c>
      <c r="C89" s="16">
        <v>5527</v>
      </c>
    </row>
    <row r="90" spans="1:3" ht="12" customHeight="1">
      <c r="A90" s="22" t="s">
        <v>142</v>
      </c>
      <c r="B90" s="306" t="s">
        <v>387</v>
      </c>
      <c r="C90" s="16">
        <v>11500</v>
      </c>
    </row>
    <row r="91" spans="1:3" ht="12" customHeight="1">
      <c r="A91" s="21" t="s">
        <v>143</v>
      </c>
      <c r="B91" s="307" t="s">
        <v>388</v>
      </c>
      <c r="C91" s="16"/>
    </row>
    <row r="92" spans="1:3" ht="12" customHeight="1">
      <c r="A92" s="22" t="s">
        <v>145</v>
      </c>
      <c r="B92" s="307" t="s">
        <v>389</v>
      </c>
      <c r="C92" s="16">
        <v>700</v>
      </c>
    </row>
    <row r="93" spans="1:3" ht="12" customHeight="1" thickBot="1">
      <c r="A93" s="27" t="s">
        <v>331</v>
      </c>
      <c r="B93" s="308" t="s">
        <v>600</v>
      </c>
      <c r="C93" s="36">
        <v>242757</v>
      </c>
    </row>
    <row r="94" spans="1:3" ht="12" customHeight="1" thickBot="1">
      <c r="A94" s="37" t="s">
        <v>4</v>
      </c>
      <c r="B94" s="56" t="s">
        <v>332</v>
      </c>
      <c r="C94" s="85">
        <f>SUM(C95:C101)</f>
        <v>31107</v>
      </c>
    </row>
    <row r="95" spans="1:3" ht="12" customHeight="1">
      <c r="A95" s="24" t="s">
        <v>130</v>
      </c>
      <c r="B95" s="10" t="s">
        <v>333</v>
      </c>
      <c r="C95" s="14">
        <v>10132</v>
      </c>
    </row>
    <row r="96" spans="1:3" ht="12" customHeight="1">
      <c r="A96" s="24" t="s">
        <v>131</v>
      </c>
      <c r="B96" s="10" t="s">
        <v>334</v>
      </c>
      <c r="C96" s="11">
        <v>3000</v>
      </c>
    </row>
    <row r="97" spans="1:3" ht="12" customHeight="1">
      <c r="A97" s="24" t="s">
        <v>132</v>
      </c>
      <c r="B97" s="10" t="s">
        <v>335</v>
      </c>
      <c r="C97" s="11"/>
    </row>
    <row r="98" spans="1:3" ht="12" customHeight="1">
      <c r="A98" s="24" t="s">
        <v>133</v>
      </c>
      <c r="B98" s="10" t="s">
        <v>336</v>
      </c>
      <c r="C98" s="11"/>
    </row>
    <row r="99" spans="1:3" ht="12" customHeight="1">
      <c r="A99" s="24" t="s">
        <v>134</v>
      </c>
      <c r="B99" s="10" t="s">
        <v>341</v>
      </c>
      <c r="C99" s="11">
        <v>4523</v>
      </c>
    </row>
    <row r="100" spans="1:3" ht="24" customHeight="1">
      <c r="A100" s="24" t="s">
        <v>144</v>
      </c>
      <c r="B100" s="10" t="s">
        <v>342</v>
      </c>
      <c r="C100" s="11">
        <v>2452</v>
      </c>
    </row>
    <row r="101" spans="1:3" ht="12" customHeight="1">
      <c r="A101" s="24" t="s">
        <v>151</v>
      </c>
      <c r="B101" s="10" t="s">
        <v>343</v>
      </c>
      <c r="C101" s="11">
        <v>11000</v>
      </c>
    </row>
    <row r="102" spans="1:3" ht="12" customHeight="1">
      <c r="A102" s="24" t="s">
        <v>337</v>
      </c>
      <c r="B102" s="10" t="s">
        <v>379</v>
      </c>
      <c r="C102" s="11">
        <v>11000</v>
      </c>
    </row>
    <row r="103" spans="1:3" ht="12" customHeight="1">
      <c r="A103" s="24" t="s">
        <v>338</v>
      </c>
      <c r="B103" s="305" t="s">
        <v>380</v>
      </c>
      <c r="C103" s="11"/>
    </row>
    <row r="104" spans="1:3" ht="12" customHeight="1">
      <c r="A104" s="21" t="s">
        <v>339</v>
      </c>
      <c r="B104" s="305" t="s">
        <v>381</v>
      </c>
      <c r="C104" s="16">
        <v>11000</v>
      </c>
    </row>
    <row r="105" spans="1:3" ht="12" customHeight="1" thickBot="1">
      <c r="A105" s="25" t="s">
        <v>340</v>
      </c>
      <c r="B105" s="305" t="s">
        <v>382</v>
      </c>
      <c r="C105" s="16"/>
    </row>
    <row r="106" spans="1:3" ht="12" customHeight="1" thickBot="1">
      <c r="A106" s="37" t="s">
        <v>5</v>
      </c>
      <c r="B106" s="56" t="s">
        <v>344</v>
      </c>
      <c r="C106" s="372"/>
    </row>
    <row r="107" spans="1:3" ht="12" customHeight="1" thickBot="1">
      <c r="A107" s="37" t="s">
        <v>6</v>
      </c>
      <c r="B107" s="56" t="s">
        <v>345</v>
      </c>
      <c r="C107" s="85">
        <f>SUM(C108:C109)</f>
        <v>31840</v>
      </c>
    </row>
    <row r="108" spans="1:3" ht="12" customHeight="1">
      <c r="A108" s="24" t="s">
        <v>106</v>
      </c>
      <c r="B108" s="13" t="s">
        <v>55</v>
      </c>
      <c r="C108" s="14">
        <v>1840</v>
      </c>
    </row>
    <row r="109" spans="1:3" ht="12" customHeight="1" thickBot="1">
      <c r="A109" s="22" t="s">
        <v>107</v>
      </c>
      <c r="B109" s="10" t="s">
        <v>56</v>
      </c>
      <c r="C109" s="11">
        <v>30000</v>
      </c>
    </row>
    <row r="110" spans="1:3" ht="12" customHeight="1" thickBot="1">
      <c r="A110" s="37" t="s">
        <v>7</v>
      </c>
      <c r="B110" s="229" t="s">
        <v>207</v>
      </c>
      <c r="C110" s="85">
        <f>+C80+C94+C106+C107</f>
        <v>668414</v>
      </c>
    </row>
    <row r="111" spans="1:3" ht="12" customHeight="1" thickBot="1">
      <c r="A111" s="37" t="s">
        <v>8</v>
      </c>
      <c r="B111" s="56" t="s">
        <v>346</v>
      </c>
      <c r="C111" s="85">
        <f>SUM(C112,C121)</f>
        <v>3333</v>
      </c>
    </row>
    <row r="112" spans="1:3" ht="12" customHeight="1">
      <c r="A112" s="24" t="s">
        <v>111</v>
      </c>
      <c r="B112" s="45" t="s">
        <v>353</v>
      </c>
      <c r="C112" s="373">
        <f>SUM(C113:C120)</f>
        <v>0</v>
      </c>
    </row>
    <row r="113" spans="1:3" ht="12" customHeight="1">
      <c r="A113" s="24" t="s">
        <v>114</v>
      </c>
      <c r="B113" s="231" t="s">
        <v>354</v>
      </c>
      <c r="C113" s="11"/>
    </row>
    <row r="114" spans="1:3" ht="12" customHeight="1">
      <c r="A114" s="24" t="s">
        <v>115</v>
      </c>
      <c r="B114" s="231" t="s">
        <v>355</v>
      </c>
      <c r="C114" s="11"/>
    </row>
    <row r="115" spans="1:3" ht="12" customHeight="1">
      <c r="A115" s="24" t="s">
        <v>116</v>
      </c>
      <c r="B115" s="231" t="s">
        <v>209</v>
      </c>
      <c r="C115" s="11"/>
    </row>
    <row r="116" spans="1:3" ht="12" customHeight="1">
      <c r="A116" s="24" t="s">
        <v>117</v>
      </c>
      <c r="B116" s="231" t="s">
        <v>210</v>
      </c>
      <c r="C116" s="11"/>
    </row>
    <row r="117" spans="1:3" ht="12" customHeight="1">
      <c r="A117" s="24" t="s">
        <v>277</v>
      </c>
      <c r="B117" s="231" t="s">
        <v>356</v>
      </c>
      <c r="C117" s="11"/>
    </row>
    <row r="118" spans="1:3" ht="12" customHeight="1">
      <c r="A118" s="24" t="s">
        <v>347</v>
      </c>
      <c r="B118" s="231" t="s">
        <v>357</v>
      </c>
      <c r="C118" s="11"/>
    </row>
    <row r="119" spans="1:3" ht="12" customHeight="1">
      <c r="A119" s="24" t="s">
        <v>348</v>
      </c>
      <c r="B119" s="231" t="s">
        <v>358</v>
      </c>
      <c r="C119" s="11"/>
    </row>
    <row r="120" spans="1:3" ht="12" customHeight="1">
      <c r="A120" s="24" t="s">
        <v>349</v>
      </c>
      <c r="B120" s="231" t="s">
        <v>176</v>
      </c>
      <c r="C120" s="11"/>
    </row>
    <row r="121" spans="1:3" ht="12" customHeight="1">
      <c r="A121" s="24" t="s">
        <v>112</v>
      </c>
      <c r="B121" s="45" t="s">
        <v>359</v>
      </c>
      <c r="C121" s="373">
        <f>SUM(C122:C129)</f>
        <v>3333</v>
      </c>
    </row>
    <row r="122" spans="1:3" ht="12" customHeight="1">
      <c r="A122" s="24" t="s">
        <v>120</v>
      </c>
      <c r="B122" s="231" t="s">
        <v>354</v>
      </c>
      <c r="C122" s="11"/>
    </row>
    <row r="123" spans="1:3" ht="12" customHeight="1">
      <c r="A123" s="24" t="s">
        <v>121</v>
      </c>
      <c r="B123" s="231" t="s">
        <v>360</v>
      </c>
      <c r="C123" s="11"/>
    </row>
    <row r="124" spans="1:3" ht="12" customHeight="1">
      <c r="A124" s="24" t="s">
        <v>122</v>
      </c>
      <c r="B124" s="231" t="s">
        <v>209</v>
      </c>
      <c r="C124" s="11"/>
    </row>
    <row r="125" spans="1:3" ht="12" customHeight="1">
      <c r="A125" s="24" t="s">
        <v>123</v>
      </c>
      <c r="B125" s="231" t="s">
        <v>210</v>
      </c>
      <c r="C125" s="238">
        <v>3333</v>
      </c>
    </row>
    <row r="126" spans="1:3" ht="12" customHeight="1">
      <c r="A126" s="24" t="s">
        <v>278</v>
      </c>
      <c r="B126" s="231" t="s">
        <v>356</v>
      </c>
      <c r="C126" s="11"/>
    </row>
    <row r="127" spans="1:3" ht="12" customHeight="1">
      <c r="A127" s="24" t="s">
        <v>350</v>
      </c>
      <c r="B127" s="231" t="s">
        <v>361</v>
      </c>
      <c r="C127" s="16"/>
    </row>
    <row r="128" spans="1:3" ht="12" customHeight="1">
      <c r="A128" s="24" t="s">
        <v>351</v>
      </c>
      <c r="B128" s="231" t="s">
        <v>358</v>
      </c>
      <c r="C128" s="16"/>
    </row>
    <row r="129" spans="1:3" ht="12" customHeight="1" thickBot="1">
      <c r="A129" s="24" t="s">
        <v>352</v>
      </c>
      <c r="B129" s="231" t="s">
        <v>362</v>
      </c>
      <c r="C129" s="263"/>
    </row>
    <row r="130" spans="1:9" ht="15" customHeight="1" thickBot="1">
      <c r="A130" s="37" t="s">
        <v>9</v>
      </c>
      <c r="B130" s="64" t="s">
        <v>208</v>
      </c>
      <c r="C130" s="85">
        <f>SUM(C110,C111)</f>
        <v>671747</v>
      </c>
      <c r="F130" s="82"/>
      <c r="G130" s="239"/>
      <c r="H130" s="239"/>
      <c r="I130" s="239"/>
    </row>
    <row r="131" spans="1:3" s="2" customFormat="1" ht="12.75" customHeight="1">
      <c r="A131" s="621"/>
      <c r="B131" s="621"/>
      <c r="C131" s="621"/>
    </row>
    <row r="133" spans="1:3" ht="15.75">
      <c r="A133" s="623" t="s">
        <v>211</v>
      </c>
      <c r="B133" s="623"/>
      <c r="C133" s="623"/>
    </row>
    <row r="134" spans="1:2" ht="16.5" thickBot="1">
      <c r="A134" s="622" t="s">
        <v>200</v>
      </c>
      <c r="B134" s="622"/>
    </row>
    <row r="135" spans="1:4" ht="23.25" customHeight="1" thickBot="1">
      <c r="A135" s="37">
        <v>1</v>
      </c>
      <c r="B135" s="56" t="s">
        <v>363</v>
      </c>
      <c r="C135" s="261">
        <f>+C53-C110</f>
        <v>-26667</v>
      </c>
      <c r="D135" s="264"/>
    </row>
    <row r="136" ht="15.75">
      <c r="C136" s="247"/>
    </row>
    <row r="137" spans="1:3" ht="33" customHeight="1">
      <c r="A137" s="624" t="s">
        <v>364</v>
      </c>
      <c r="B137" s="624"/>
      <c r="C137" s="624"/>
    </row>
    <row r="138" spans="1:2" ht="16.5" thickBot="1">
      <c r="A138" s="622" t="s">
        <v>201</v>
      </c>
      <c r="B138" s="622"/>
    </row>
    <row r="139" spans="1:3" ht="12" customHeight="1" thickBot="1">
      <c r="A139" s="37" t="s">
        <v>3</v>
      </c>
      <c r="B139" s="56" t="s">
        <v>365</v>
      </c>
      <c r="C139" s="253">
        <f>C140-C143</f>
        <v>-3333</v>
      </c>
    </row>
    <row r="140" spans="1:3" ht="12.75" customHeight="1">
      <c r="A140" s="26" t="s">
        <v>124</v>
      </c>
      <c r="B140" s="17" t="s">
        <v>366</v>
      </c>
      <c r="C140" s="312">
        <f>+C57</f>
        <v>0</v>
      </c>
    </row>
    <row r="141" spans="1:3" ht="12.75" customHeight="1">
      <c r="A141" s="21" t="s">
        <v>367</v>
      </c>
      <c r="B141" s="9" t="s">
        <v>373</v>
      </c>
      <c r="C141" s="316">
        <f>+C58</f>
        <v>0</v>
      </c>
    </row>
    <row r="142" spans="1:3" ht="12.75" customHeight="1">
      <c r="A142" s="21" t="s">
        <v>368</v>
      </c>
      <c r="B142" s="309" t="s">
        <v>369</v>
      </c>
      <c r="C142" s="310">
        <f>+C65</f>
        <v>0</v>
      </c>
    </row>
    <row r="143" spans="1:3" ht="12.75" customHeight="1">
      <c r="A143" s="25" t="s">
        <v>125</v>
      </c>
      <c r="B143" s="20" t="s">
        <v>370</v>
      </c>
      <c r="C143" s="311">
        <f>+C111</f>
        <v>3333</v>
      </c>
    </row>
    <row r="144" spans="1:3" ht="12.75" customHeight="1">
      <c r="A144" s="22" t="s">
        <v>371</v>
      </c>
      <c r="B144" s="10" t="s">
        <v>374</v>
      </c>
      <c r="C144" s="311">
        <f>+C112</f>
        <v>0</v>
      </c>
    </row>
    <row r="145" spans="1:3" ht="12.75" customHeight="1" thickBot="1">
      <c r="A145" s="27" t="s">
        <v>372</v>
      </c>
      <c r="B145" s="313" t="s">
        <v>375</v>
      </c>
      <c r="C145" s="252">
        <f>+C121</f>
        <v>3333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Gönyű Község Önkormányzat
2012. ÉVI KÖLTSÉGVETÉSÉNEK MÉRLEGE&amp;10
&amp;R&amp;"Times New Roman CE,Félkövér dőlt"&amp;11 1. melléklet a 4./2012. (II.9.) önkormányzati rendelethez
</oddHeader>
  </headerFooter>
  <rowBreaks count="1" manualBreakCount="1">
    <brk id="7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G25"/>
  <sheetViews>
    <sheetView view="pageLayout" workbookViewId="0" topLeftCell="A4">
      <selection activeCell="A7" sqref="A7"/>
    </sheetView>
  </sheetViews>
  <sheetFormatPr defaultColWidth="9.00390625" defaultRowHeight="12.75"/>
  <cols>
    <col min="1" max="1" width="5.50390625" style="101" customWidth="1"/>
    <col min="2" max="2" width="33.125" style="101" customWidth="1"/>
    <col min="3" max="3" width="12.375" style="101" customWidth="1"/>
    <col min="4" max="4" width="11.50390625" style="101" customWidth="1"/>
    <col min="5" max="5" width="11.375" style="101" customWidth="1"/>
    <col min="6" max="6" width="11.00390625" style="101" customWidth="1"/>
    <col min="7" max="7" width="14.375" style="101" customWidth="1"/>
    <col min="8" max="16384" width="9.375" style="101" customWidth="1"/>
  </cols>
  <sheetData>
    <row r="2" spans="1:7" s="361" customFormat="1" ht="27" customHeight="1">
      <c r="A2" s="359" t="s">
        <v>485</v>
      </c>
      <c r="B2" s="360"/>
      <c r="C2" s="679" t="s">
        <v>570</v>
      </c>
      <c r="D2" s="679"/>
      <c r="E2" s="679"/>
      <c r="F2" s="679"/>
      <c r="G2" s="679"/>
    </row>
    <row r="3" spans="1:7" s="361" customFormat="1" ht="15.75">
      <c r="A3" s="360"/>
      <c r="B3" s="360"/>
      <c r="C3" s="360"/>
      <c r="D3" s="360"/>
      <c r="E3" s="360"/>
      <c r="F3" s="360"/>
      <c r="G3" s="360"/>
    </row>
    <row r="4" spans="1:7" s="361" customFormat="1" ht="24.75" customHeight="1">
      <c r="A4" s="359" t="s">
        <v>486</v>
      </c>
      <c r="B4" s="360"/>
      <c r="C4" s="679" t="s">
        <v>571</v>
      </c>
      <c r="D4" s="679"/>
      <c r="E4" s="679"/>
      <c r="F4" s="679"/>
      <c r="G4" s="360"/>
    </row>
    <row r="5" spans="1:7" s="362" customFormat="1" ht="12.75">
      <c r="A5" s="437"/>
      <c r="B5" s="437"/>
      <c r="C5" s="437"/>
      <c r="D5" s="437"/>
      <c r="E5" s="437"/>
      <c r="F5" s="437"/>
      <c r="G5" s="437"/>
    </row>
    <row r="6" spans="1:7" s="363" customFormat="1" ht="15" customHeight="1">
      <c r="A6" s="533" t="s">
        <v>603</v>
      </c>
      <c r="B6" s="532"/>
      <c r="C6" s="532"/>
      <c r="D6" s="518"/>
      <c r="E6" s="518"/>
      <c r="F6" s="518"/>
      <c r="G6" s="518"/>
    </row>
    <row r="7" spans="1:7" s="363" customFormat="1" ht="15" customHeight="1" thickBot="1">
      <c r="A7" s="533" t="s">
        <v>572</v>
      </c>
      <c r="B7" s="518"/>
      <c r="C7" s="518"/>
      <c r="D7" s="518"/>
      <c r="E7" s="518"/>
      <c r="F7" s="518"/>
      <c r="G7" s="518"/>
    </row>
    <row r="8" spans="1:7" s="160" customFormat="1" ht="42" customHeight="1" thickBot="1">
      <c r="A8" s="413" t="s">
        <v>1</v>
      </c>
      <c r="B8" s="414" t="s">
        <v>487</v>
      </c>
      <c r="C8" s="414" t="s">
        <v>488</v>
      </c>
      <c r="D8" s="414" t="s">
        <v>489</v>
      </c>
      <c r="E8" s="414" t="s">
        <v>490</v>
      </c>
      <c r="F8" s="414" t="s">
        <v>491</v>
      </c>
      <c r="G8" s="415" t="s">
        <v>42</v>
      </c>
    </row>
    <row r="9" spans="1:7" ht="24" customHeight="1">
      <c r="A9" s="519" t="s">
        <v>3</v>
      </c>
      <c r="B9" s="422" t="s">
        <v>492</v>
      </c>
      <c r="C9" s="364"/>
      <c r="D9" s="364"/>
      <c r="E9" s="364"/>
      <c r="F9" s="364"/>
      <c r="G9" s="520">
        <f>SUM(C9:F9)</f>
        <v>0</v>
      </c>
    </row>
    <row r="10" spans="1:7" ht="24" customHeight="1">
      <c r="A10" s="521" t="s">
        <v>4</v>
      </c>
      <c r="B10" s="423" t="s">
        <v>493</v>
      </c>
      <c r="C10" s="365"/>
      <c r="D10" s="365"/>
      <c r="E10" s="365"/>
      <c r="F10" s="365"/>
      <c r="G10" s="522">
        <f aca="true" t="shared" si="0" ref="G10:G15">SUM(C10:F10)</f>
        <v>0</v>
      </c>
    </row>
    <row r="11" spans="1:7" ht="24" customHeight="1">
      <c r="A11" s="521" t="s">
        <v>5</v>
      </c>
      <c r="B11" s="423" t="s">
        <v>494</v>
      </c>
      <c r="C11" s="365"/>
      <c r="D11" s="365"/>
      <c r="E11" s="365"/>
      <c r="F11" s="365"/>
      <c r="G11" s="522">
        <f t="shared" si="0"/>
        <v>0</v>
      </c>
    </row>
    <row r="12" spans="1:7" ht="24" customHeight="1">
      <c r="A12" s="521" t="s">
        <v>6</v>
      </c>
      <c r="B12" s="423" t="s">
        <v>495</v>
      </c>
      <c r="C12" s="365"/>
      <c r="D12" s="365"/>
      <c r="E12" s="365"/>
      <c r="F12" s="365"/>
      <c r="G12" s="522">
        <f t="shared" si="0"/>
        <v>0</v>
      </c>
    </row>
    <row r="13" spans="1:7" ht="24" customHeight="1">
      <c r="A13" s="521" t="s">
        <v>7</v>
      </c>
      <c r="B13" s="423" t="s">
        <v>496</v>
      </c>
      <c r="C13" s="365"/>
      <c r="D13" s="365"/>
      <c r="E13" s="365"/>
      <c r="F13" s="365"/>
      <c r="G13" s="522">
        <f t="shared" si="0"/>
        <v>0</v>
      </c>
    </row>
    <row r="14" spans="1:7" ht="24" customHeight="1" thickBot="1">
      <c r="A14" s="523" t="s">
        <v>8</v>
      </c>
      <c r="B14" s="524" t="s">
        <v>497</v>
      </c>
      <c r="C14" s="366"/>
      <c r="D14" s="366"/>
      <c r="E14" s="366"/>
      <c r="F14" s="366"/>
      <c r="G14" s="525">
        <f t="shared" si="0"/>
        <v>0</v>
      </c>
    </row>
    <row r="15" spans="1:7" s="367" customFormat="1" ht="24" customHeight="1" thickBot="1">
      <c r="A15" s="526" t="s">
        <v>9</v>
      </c>
      <c r="B15" s="527" t="s">
        <v>42</v>
      </c>
      <c r="C15" s="528">
        <f>SUM(C9:C14)</f>
        <v>0</v>
      </c>
      <c r="D15" s="528">
        <f>SUM(D9:D14)</f>
        <v>0</v>
      </c>
      <c r="E15" s="528">
        <f>SUM(E9:E14)</f>
        <v>0</v>
      </c>
      <c r="F15" s="528">
        <f>SUM(F9:F14)</f>
        <v>0</v>
      </c>
      <c r="G15" s="529">
        <f t="shared" si="0"/>
        <v>0</v>
      </c>
    </row>
    <row r="16" spans="1:7" s="362" customFormat="1" ht="12.75">
      <c r="A16" s="437"/>
      <c r="B16" s="437"/>
      <c r="C16" s="437"/>
      <c r="D16" s="437"/>
      <c r="E16" s="437"/>
      <c r="F16" s="437"/>
      <c r="G16" s="437"/>
    </row>
    <row r="17" spans="1:7" s="362" customFormat="1" ht="12.75">
      <c r="A17" s="437"/>
      <c r="B17" s="437"/>
      <c r="C17" s="437"/>
      <c r="D17" s="437"/>
      <c r="E17" s="437"/>
      <c r="F17" s="437"/>
      <c r="G17" s="437"/>
    </row>
    <row r="18" spans="1:7" s="362" customFormat="1" ht="12.75">
      <c r="A18" s="437"/>
      <c r="B18" s="437"/>
      <c r="C18" s="437"/>
      <c r="D18" s="437"/>
      <c r="E18" s="437"/>
      <c r="F18" s="437"/>
      <c r="G18" s="437"/>
    </row>
    <row r="19" spans="1:7" s="362" customFormat="1" ht="15.75">
      <c r="A19" s="361" t="s">
        <v>573</v>
      </c>
      <c r="B19" s="437"/>
      <c r="C19" s="437"/>
      <c r="D19" s="437"/>
      <c r="E19" s="437"/>
      <c r="F19" s="437"/>
      <c r="G19" s="437"/>
    </row>
    <row r="20" spans="1:7" s="362" customFormat="1" ht="12.75">
      <c r="A20" s="437"/>
      <c r="B20" s="437"/>
      <c r="C20" s="437"/>
      <c r="D20" s="437"/>
      <c r="E20" s="437"/>
      <c r="F20" s="437"/>
      <c r="G20" s="437"/>
    </row>
    <row r="21" spans="1:7" ht="12.75">
      <c r="A21" s="437"/>
      <c r="B21" s="437"/>
      <c r="C21" s="437"/>
      <c r="D21" s="437"/>
      <c r="E21" s="437"/>
      <c r="F21" s="437"/>
      <c r="G21" s="437"/>
    </row>
    <row r="22" spans="1:7" ht="12.75">
      <c r="A22" s="437"/>
      <c r="B22" s="437"/>
      <c r="C22" s="362"/>
      <c r="D22" s="362"/>
      <c r="E22" s="362"/>
      <c r="F22" s="362"/>
      <c r="G22" s="437"/>
    </row>
    <row r="23" spans="1:7" ht="13.5">
      <c r="A23" s="437"/>
      <c r="B23" s="437"/>
      <c r="C23" s="530"/>
      <c r="D23" s="531" t="s">
        <v>498</v>
      </c>
      <c r="E23" s="531"/>
      <c r="F23" s="530"/>
      <c r="G23" s="437"/>
    </row>
    <row r="24" spans="3:6" ht="13.5">
      <c r="C24" s="368"/>
      <c r="D24" s="369"/>
      <c r="E24" s="369"/>
      <c r="F24" s="368"/>
    </row>
    <row r="25" spans="3:6" ht="13.5">
      <c r="C25" s="368"/>
      <c r="D25" s="369"/>
      <c r="E25" s="369"/>
      <c r="F25" s="368"/>
    </row>
  </sheetData>
  <sheetProtection sheet="1" objects="1" scenarios="1"/>
  <mergeCells count="2">
    <mergeCell ref="C2:G2"/>
    <mergeCell ref="C4:F4"/>
  </mergeCells>
  <printOptions horizontalCentered="1"/>
  <pageMargins left="0.7874015748031497" right="0.7874015748031497" top="1.7322834645669292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Adatszolgáltatás 
az elismert tartozásállományról&amp;R&amp;"Times New Roman CE,Félkövér dőlt"&amp;11 15. melléklet a 4/2012. (II.9.)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1"/>
  <sheetViews>
    <sheetView zoomScale="120" zoomScaleNormal="120" zoomScaleSheetLayoutView="130" workbookViewId="0" topLeftCell="A107">
      <selection activeCell="E86" sqref="E86"/>
    </sheetView>
  </sheetViews>
  <sheetFormatPr defaultColWidth="9.00390625" defaultRowHeight="12.75"/>
  <cols>
    <col min="1" max="1" width="7.875" style="77" customWidth="1"/>
    <col min="2" max="2" width="73.50390625" style="77" customWidth="1"/>
    <col min="3" max="5" width="16.625" style="77" customWidth="1"/>
    <col min="6" max="6" width="9.00390625" style="77" customWidth="1"/>
    <col min="7" max="16384" width="9.375" style="77" customWidth="1"/>
  </cols>
  <sheetData>
    <row r="1" spans="1:5" ht="15.75" customHeight="1">
      <c r="A1" s="76" t="s">
        <v>0</v>
      </c>
      <c r="B1" s="76"/>
      <c r="C1" s="76"/>
      <c r="D1" s="76"/>
      <c r="E1" s="76"/>
    </row>
    <row r="2" spans="1:5" ht="15.75" customHeight="1" thickBot="1">
      <c r="A2" s="622" t="s">
        <v>198</v>
      </c>
      <c r="B2" s="622"/>
      <c r="C2" s="297"/>
      <c r="D2" s="297"/>
      <c r="E2" s="296"/>
    </row>
    <row r="3" spans="1:5" ht="37.5" customHeight="1" thickBot="1">
      <c r="A3" s="46" t="s">
        <v>74</v>
      </c>
      <c r="B3" s="47" t="s">
        <v>2</v>
      </c>
      <c r="C3" s="47" t="s">
        <v>476</v>
      </c>
      <c r="D3" s="47" t="s">
        <v>477</v>
      </c>
      <c r="E3" s="357" t="s">
        <v>242</v>
      </c>
    </row>
    <row r="4" spans="1:5" s="79" customFormat="1" ht="12" customHeight="1" thickBot="1">
      <c r="A4" s="65">
        <v>1</v>
      </c>
      <c r="B4" s="66">
        <v>2</v>
      </c>
      <c r="C4" s="66">
        <v>3</v>
      </c>
      <c r="D4" s="66">
        <v>4</v>
      </c>
      <c r="E4" s="358">
        <v>5</v>
      </c>
    </row>
    <row r="5" spans="1:5" s="2" customFormat="1" ht="12" customHeight="1" thickBot="1">
      <c r="A5" s="40" t="s">
        <v>3</v>
      </c>
      <c r="B5" s="41" t="s">
        <v>243</v>
      </c>
      <c r="C5" s="545">
        <f>+C6+C13+C22</f>
        <v>278155</v>
      </c>
      <c r="D5" s="545">
        <f>+D6+D13+D22</f>
        <v>260131</v>
      </c>
      <c r="E5" s="546">
        <f>+E6+E13+E22</f>
        <v>253036</v>
      </c>
    </row>
    <row r="6" spans="1:5" s="2" customFormat="1" ht="12" customHeight="1" thickBot="1">
      <c r="A6" s="37" t="s">
        <v>4</v>
      </c>
      <c r="B6" s="38" t="s">
        <v>244</v>
      </c>
      <c r="C6" s="547">
        <f>SUM(C7:C12)</f>
        <v>226048</v>
      </c>
      <c r="D6" s="547">
        <f>SUM(D7:D12)</f>
        <v>241608</v>
      </c>
      <c r="E6" s="548">
        <f>SUM(E7:E12)</f>
        <v>229336</v>
      </c>
    </row>
    <row r="7" spans="1:5" s="2" customFormat="1" ht="12" customHeight="1">
      <c r="A7" s="22" t="s">
        <v>130</v>
      </c>
      <c r="B7" s="10" t="s">
        <v>49</v>
      </c>
      <c r="C7" s="534">
        <v>153699</v>
      </c>
      <c r="D7" s="534">
        <v>172196</v>
      </c>
      <c r="E7" s="549">
        <v>154100</v>
      </c>
    </row>
    <row r="8" spans="1:5" s="2" customFormat="1" ht="12" customHeight="1">
      <c r="A8" s="22" t="s">
        <v>131</v>
      </c>
      <c r="B8" s="10" t="s">
        <v>91</v>
      </c>
      <c r="C8" s="534"/>
      <c r="D8" s="534"/>
      <c r="E8" s="549"/>
    </row>
    <row r="9" spans="1:5" s="2" customFormat="1" ht="12" customHeight="1">
      <c r="A9" s="22" t="s">
        <v>132</v>
      </c>
      <c r="B9" s="10" t="s">
        <v>50</v>
      </c>
      <c r="C9" s="534">
        <v>65048</v>
      </c>
      <c r="D9" s="534">
        <v>63184</v>
      </c>
      <c r="E9" s="549">
        <v>75236</v>
      </c>
    </row>
    <row r="10" spans="1:5" s="2" customFormat="1" ht="12" customHeight="1">
      <c r="A10" s="22" t="s">
        <v>133</v>
      </c>
      <c r="B10" s="10" t="s">
        <v>245</v>
      </c>
      <c r="C10" s="534">
        <v>7301</v>
      </c>
      <c r="D10" s="534">
        <v>6228</v>
      </c>
      <c r="E10" s="549"/>
    </row>
    <row r="11" spans="1:5" s="2" customFormat="1" ht="12" customHeight="1">
      <c r="A11" s="22" t="s">
        <v>134</v>
      </c>
      <c r="B11" s="10" t="s">
        <v>246</v>
      </c>
      <c r="C11" s="534"/>
      <c r="D11" s="534"/>
      <c r="E11" s="549"/>
    </row>
    <row r="12" spans="1:5" s="2" customFormat="1" ht="12" customHeight="1" thickBot="1">
      <c r="A12" s="22" t="s">
        <v>144</v>
      </c>
      <c r="B12" s="10" t="s">
        <v>247</v>
      </c>
      <c r="C12" s="534"/>
      <c r="D12" s="534"/>
      <c r="E12" s="549"/>
    </row>
    <row r="13" spans="1:5" s="2" customFormat="1" ht="12" customHeight="1" thickBot="1">
      <c r="A13" s="37" t="s">
        <v>5</v>
      </c>
      <c r="B13" s="38" t="s">
        <v>248</v>
      </c>
      <c r="C13" s="547">
        <f>SUM(C14:C21)</f>
        <v>52099</v>
      </c>
      <c r="D13" s="547">
        <f>SUM(D14:D21)</f>
        <v>18513</v>
      </c>
      <c r="E13" s="548">
        <f>SUM(E14:E21)</f>
        <v>23700</v>
      </c>
    </row>
    <row r="14" spans="1:5" s="2" customFormat="1" ht="12" customHeight="1">
      <c r="A14" s="26" t="s">
        <v>102</v>
      </c>
      <c r="B14" s="17" t="s">
        <v>253</v>
      </c>
      <c r="C14" s="535"/>
      <c r="D14" s="535"/>
      <c r="E14" s="550"/>
    </row>
    <row r="15" spans="1:5" s="2" customFormat="1" ht="12" customHeight="1">
      <c r="A15" s="22" t="s">
        <v>103</v>
      </c>
      <c r="B15" s="10" t="s">
        <v>254</v>
      </c>
      <c r="C15" s="534"/>
      <c r="D15" s="534"/>
      <c r="E15" s="549"/>
    </row>
    <row r="16" spans="1:5" s="2" customFormat="1" ht="12" customHeight="1">
      <c r="A16" s="22" t="s">
        <v>104</v>
      </c>
      <c r="B16" s="10" t="s">
        <v>255</v>
      </c>
      <c r="C16" s="534"/>
      <c r="D16" s="534"/>
      <c r="E16" s="549">
        <v>2771</v>
      </c>
    </row>
    <row r="17" spans="1:5" s="2" customFormat="1" ht="12" customHeight="1">
      <c r="A17" s="22" t="s">
        <v>105</v>
      </c>
      <c r="B17" s="10" t="s">
        <v>256</v>
      </c>
      <c r="C17" s="534">
        <v>12649</v>
      </c>
      <c r="D17" s="534">
        <v>13247</v>
      </c>
      <c r="E17" s="549">
        <v>9906</v>
      </c>
    </row>
    <row r="18" spans="1:5" s="2" customFormat="1" ht="12" customHeight="1">
      <c r="A18" s="21" t="s">
        <v>249</v>
      </c>
      <c r="B18" s="9" t="s">
        <v>257</v>
      </c>
      <c r="C18" s="536"/>
      <c r="D18" s="536"/>
      <c r="E18" s="551"/>
    </row>
    <row r="19" spans="1:5" s="2" customFormat="1" ht="12" customHeight="1">
      <c r="A19" s="22" t="s">
        <v>250</v>
      </c>
      <c r="B19" s="10" t="s">
        <v>258</v>
      </c>
      <c r="C19" s="534">
        <v>36266</v>
      </c>
      <c r="D19" s="534">
        <v>4771</v>
      </c>
      <c r="E19" s="549">
        <v>7139</v>
      </c>
    </row>
    <row r="20" spans="1:5" s="2" customFormat="1" ht="12" customHeight="1">
      <c r="A20" s="22" t="s">
        <v>251</v>
      </c>
      <c r="B20" s="10" t="s">
        <v>259</v>
      </c>
      <c r="C20" s="534">
        <v>3184</v>
      </c>
      <c r="D20" s="534">
        <v>495</v>
      </c>
      <c r="E20" s="549">
        <v>400</v>
      </c>
    </row>
    <row r="21" spans="1:5" s="2" customFormat="1" ht="12" customHeight="1" thickBot="1">
      <c r="A21" s="23" t="s">
        <v>252</v>
      </c>
      <c r="B21" s="12" t="s">
        <v>260</v>
      </c>
      <c r="C21" s="537"/>
      <c r="D21" s="537">
        <v>0</v>
      </c>
      <c r="E21" s="552">
        <v>3484</v>
      </c>
    </row>
    <row r="22" spans="1:5" s="2" customFormat="1" ht="12" customHeight="1" thickBot="1">
      <c r="A22" s="37" t="s">
        <v>261</v>
      </c>
      <c r="B22" s="38" t="s">
        <v>263</v>
      </c>
      <c r="C22" s="538">
        <v>8</v>
      </c>
      <c r="D22" s="538">
        <v>10</v>
      </c>
      <c r="E22" s="553"/>
    </row>
    <row r="23" spans="1:5" s="2" customFormat="1" ht="12" customHeight="1" thickBot="1">
      <c r="A23" s="37" t="s">
        <v>7</v>
      </c>
      <c r="B23" s="38" t="s">
        <v>264</v>
      </c>
      <c r="C23" s="547">
        <f>SUM(C24:C31)</f>
        <v>136557</v>
      </c>
      <c r="D23" s="547">
        <f>SUM(D24:D31)</f>
        <v>112547</v>
      </c>
      <c r="E23" s="548">
        <f>SUM(E24:E31)</f>
        <v>102382</v>
      </c>
    </row>
    <row r="24" spans="1:5" s="2" customFormat="1" ht="12" customHeight="1">
      <c r="A24" s="24" t="s">
        <v>108</v>
      </c>
      <c r="B24" s="13" t="s">
        <v>270</v>
      </c>
      <c r="C24" s="539">
        <v>95847</v>
      </c>
      <c r="D24" s="539">
        <v>97026</v>
      </c>
      <c r="E24" s="554">
        <v>94916</v>
      </c>
    </row>
    <row r="25" spans="1:5" s="2" customFormat="1" ht="12" customHeight="1">
      <c r="A25" s="22" t="s">
        <v>109</v>
      </c>
      <c r="B25" s="10" t="s">
        <v>271</v>
      </c>
      <c r="C25" s="534"/>
      <c r="D25" s="534"/>
      <c r="E25" s="549">
        <v>7466</v>
      </c>
    </row>
    <row r="26" spans="1:5" s="2" customFormat="1" ht="12" customHeight="1">
      <c r="A26" s="22" t="s">
        <v>110</v>
      </c>
      <c r="B26" s="10" t="s">
        <v>272</v>
      </c>
      <c r="C26" s="534">
        <v>15283</v>
      </c>
      <c r="D26" s="534"/>
      <c r="E26" s="549"/>
    </row>
    <row r="27" spans="1:5" s="2" customFormat="1" ht="12" customHeight="1">
      <c r="A27" s="25" t="s">
        <v>265</v>
      </c>
      <c r="B27" s="10" t="s">
        <v>113</v>
      </c>
      <c r="C27" s="540">
        <v>14109</v>
      </c>
      <c r="D27" s="540">
        <v>8148</v>
      </c>
      <c r="E27" s="555"/>
    </row>
    <row r="28" spans="1:5" s="2" customFormat="1" ht="12" customHeight="1">
      <c r="A28" s="25" t="s">
        <v>266</v>
      </c>
      <c r="B28" s="10" t="s">
        <v>273</v>
      </c>
      <c r="C28" s="540"/>
      <c r="D28" s="540"/>
      <c r="E28" s="555"/>
    </row>
    <row r="29" spans="1:5" s="2" customFormat="1" ht="12" customHeight="1">
      <c r="A29" s="22" t="s">
        <v>267</v>
      </c>
      <c r="B29" s="10" t="s">
        <v>274</v>
      </c>
      <c r="C29" s="534"/>
      <c r="D29" s="534"/>
      <c r="E29" s="549"/>
    </row>
    <row r="30" spans="1:5" s="2" customFormat="1" ht="12" customHeight="1">
      <c r="A30" s="22" t="s">
        <v>268</v>
      </c>
      <c r="B30" s="10" t="s">
        <v>275</v>
      </c>
      <c r="C30" s="534"/>
      <c r="D30" s="534"/>
      <c r="E30" s="556"/>
    </row>
    <row r="31" spans="1:5" s="2" customFormat="1" ht="12" customHeight="1" thickBot="1">
      <c r="A31" s="22" t="s">
        <v>269</v>
      </c>
      <c r="B31" s="10" t="s">
        <v>276</v>
      </c>
      <c r="C31" s="534">
        <v>11318</v>
      </c>
      <c r="D31" s="534">
        <v>7373</v>
      </c>
      <c r="E31" s="556"/>
    </row>
    <row r="32" spans="1:5" s="2" customFormat="1" ht="12" customHeight="1" thickBot="1">
      <c r="A32" s="37" t="s">
        <v>8</v>
      </c>
      <c r="B32" s="38" t="s">
        <v>378</v>
      </c>
      <c r="C32" s="547">
        <f>+C33+C39</f>
        <v>160468</v>
      </c>
      <c r="D32" s="547">
        <f>+D33+D39</f>
        <v>106384</v>
      </c>
      <c r="E32" s="548">
        <f>+E33+E39</f>
        <v>286329</v>
      </c>
    </row>
    <row r="33" spans="1:5" s="2" customFormat="1" ht="12" customHeight="1">
      <c r="A33" s="24" t="s">
        <v>111</v>
      </c>
      <c r="B33" s="45" t="s">
        <v>279</v>
      </c>
      <c r="C33" s="617">
        <f>SUM(C34:C38)</f>
        <v>14007</v>
      </c>
      <c r="D33" s="617">
        <f>SUM(D34:D38)</f>
        <v>51876</v>
      </c>
      <c r="E33" s="618">
        <f>SUM(E34:E38)</f>
        <v>267341</v>
      </c>
    </row>
    <row r="34" spans="1:5" s="2" customFormat="1" ht="12" customHeight="1">
      <c r="A34" s="22" t="s">
        <v>114</v>
      </c>
      <c r="B34" s="43" t="s">
        <v>280</v>
      </c>
      <c r="C34" s="534">
        <v>3778</v>
      </c>
      <c r="D34" s="534">
        <v>3500</v>
      </c>
      <c r="E34" s="556">
        <v>3605</v>
      </c>
    </row>
    <row r="35" spans="1:5" s="2" customFormat="1" ht="12" customHeight="1">
      <c r="A35" s="22" t="s">
        <v>115</v>
      </c>
      <c r="B35" s="43" t="s">
        <v>281</v>
      </c>
      <c r="C35" s="534">
        <v>3422</v>
      </c>
      <c r="D35" s="534">
        <v>19200</v>
      </c>
      <c r="E35" s="556">
        <v>10000</v>
      </c>
    </row>
    <row r="36" spans="1:5" s="2" customFormat="1" ht="12" customHeight="1">
      <c r="A36" s="22" t="s">
        <v>116</v>
      </c>
      <c r="B36" s="43" t="s">
        <v>282</v>
      </c>
      <c r="C36" s="534">
        <v>338</v>
      </c>
      <c r="D36" s="534">
        <v>533</v>
      </c>
      <c r="E36" s="556">
        <v>544</v>
      </c>
    </row>
    <row r="37" spans="1:5" s="2" customFormat="1" ht="12" customHeight="1">
      <c r="A37" s="22" t="s">
        <v>117</v>
      </c>
      <c r="B37" s="43" t="s">
        <v>52</v>
      </c>
      <c r="C37" s="534">
        <v>2525</v>
      </c>
      <c r="D37" s="534">
        <v>24164</v>
      </c>
      <c r="E37" s="556">
        <v>10145</v>
      </c>
    </row>
    <row r="38" spans="1:5" s="2" customFormat="1" ht="12" customHeight="1">
      <c r="A38" s="22" t="s">
        <v>277</v>
      </c>
      <c r="B38" s="43" t="s">
        <v>283</v>
      </c>
      <c r="C38" s="534">
        <v>3944</v>
      </c>
      <c r="D38" s="534">
        <v>4479</v>
      </c>
      <c r="E38" s="556">
        <v>243047</v>
      </c>
    </row>
    <row r="39" spans="1:5" s="2" customFormat="1" ht="12" customHeight="1">
      <c r="A39" s="22" t="s">
        <v>112</v>
      </c>
      <c r="B39" s="45" t="s">
        <v>284</v>
      </c>
      <c r="C39" s="615">
        <f>SUM(C40:C44)</f>
        <v>146461</v>
      </c>
      <c r="D39" s="615">
        <f>SUM(D40:D44)</f>
        <v>54508</v>
      </c>
      <c r="E39" s="616">
        <f>SUM(E40:E44)</f>
        <v>18988</v>
      </c>
    </row>
    <row r="40" spans="1:5" s="2" customFormat="1" ht="12" customHeight="1">
      <c r="A40" s="22" t="s">
        <v>120</v>
      </c>
      <c r="B40" s="43" t="s">
        <v>280</v>
      </c>
      <c r="C40" s="534"/>
      <c r="D40" s="534"/>
      <c r="E40" s="556"/>
    </row>
    <row r="41" spans="1:5" s="2" customFormat="1" ht="12" customHeight="1">
      <c r="A41" s="22" t="s">
        <v>121</v>
      </c>
      <c r="B41" s="43" t="s">
        <v>281</v>
      </c>
      <c r="C41" s="534">
        <v>38748</v>
      </c>
      <c r="D41" s="534">
        <v>5773</v>
      </c>
      <c r="E41" s="556">
        <v>7000</v>
      </c>
    </row>
    <row r="42" spans="1:5" s="2" customFormat="1" ht="12" customHeight="1">
      <c r="A42" s="22" t="s">
        <v>122</v>
      </c>
      <c r="B42" s="43" t="s">
        <v>282</v>
      </c>
      <c r="C42" s="534"/>
      <c r="D42" s="534"/>
      <c r="E42" s="556"/>
    </row>
    <row r="43" spans="1:5" s="2" customFormat="1" ht="12" customHeight="1">
      <c r="A43" s="22" t="s">
        <v>123</v>
      </c>
      <c r="B43" s="43" t="s">
        <v>52</v>
      </c>
      <c r="C43" s="534">
        <v>107713</v>
      </c>
      <c r="D43" s="534">
        <v>48735</v>
      </c>
      <c r="E43" s="556">
        <v>11988</v>
      </c>
    </row>
    <row r="44" spans="1:5" s="2" customFormat="1" ht="12" customHeight="1" thickBot="1">
      <c r="A44" s="25" t="s">
        <v>278</v>
      </c>
      <c r="B44" s="44" t="s">
        <v>484</v>
      </c>
      <c r="C44" s="540"/>
      <c r="D44" s="540"/>
      <c r="E44" s="557"/>
    </row>
    <row r="45" spans="1:5" s="2" customFormat="1" ht="12" customHeight="1" thickBot="1">
      <c r="A45" s="37" t="s">
        <v>285</v>
      </c>
      <c r="B45" s="38" t="s">
        <v>286</v>
      </c>
      <c r="C45" s="547">
        <f>SUM(C46:C48)</f>
        <v>2368</v>
      </c>
      <c r="D45" s="547">
        <f>SUM(D46:D48)</f>
        <v>2239</v>
      </c>
      <c r="E45" s="548">
        <f>SUM(E46:E48)</f>
        <v>0</v>
      </c>
    </row>
    <row r="46" spans="1:5" s="2" customFormat="1" ht="12" customHeight="1">
      <c r="A46" s="24" t="s">
        <v>118</v>
      </c>
      <c r="B46" s="13" t="s">
        <v>288</v>
      </c>
      <c r="C46" s="539">
        <v>1852</v>
      </c>
      <c r="D46" s="539">
        <v>43</v>
      </c>
      <c r="E46" s="554"/>
    </row>
    <row r="47" spans="1:5" s="2" customFormat="1" ht="12" customHeight="1">
      <c r="A47" s="21" t="s">
        <v>119</v>
      </c>
      <c r="B47" s="10" t="s">
        <v>289</v>
      </c>
      <c r="C47" s="534"/>
      <c r="D47" s="534"/>
      <c r="E47" s="551"/>
    </row>
    <row r="48" spans="1:5" s="2" customFormat="1" ht="12" customHeight="1" thickBot="1">
      <c r="A48" s="25" t="s">
        <v>287</v>
      </c>
      <c r="B48" s="356" t="s">
        <v>204</v>
      </c>
      <c r="C48" s="541">
        <v>516</v>
      </c>
      <c r="D48" s="541">
        <v>2196</v>
      </c>
      <c r="E48" s="555"/>
    </row>
    <row r="49" spans="1:5" s="2" customFormat="1" ht="12" customHeight="1" thickBot="1">
      <c r="A49" s="37" t="s">
        <v>10</v>
      </c>
      <c r="B49" s="38" t="s">
        <v>290</v>
      </c>
      <c r="C49" s="547">
        <f>+C50+C51</f>
        <v>5585</v>
      </c>
      <c r="D49" s="547">
        <f>+D50+D51</f>
        <v>4532</v>
      </c>
      <c r="E49" s="548">
        <f>+E50+E51</f>
        <v>0</v>
      </c>
    </row>
    <row r="50" spans="1:5" s="2" customFormat="1" ht="12" customHeight="1">
      <c r="A50" s="24" t="s">
        <v>291</v>
      </c>
      <c r="B50" s="10" t="s">
        <v>178</v>
      </c>
      <c r="C50" s="539">
        <v>3435</v>
      </c>
      <c r="D50" s="539">
        <v>3404</v>
      </c>
      <c r="E50" s="619"/>
    </row>
    <row r="51" spans="1:5" s="2" customFormat="1" ht="12" customHeight="1" thickBot="1">
      <c r="A51" s="21" t="s">
        <v>292</v>
      </c>
      <c r="B51" s="10" t="s">
        <v>179</v>
      </c>
      <c r="C51" s="536">
        <v>2150</v>
      </c>
      <c r="D51" s="536">
        <v>1128</v>
      </c>
      <c r="E51" s="567"/>
    </row>
    <row r="52" spans="1:7" s="2" customFormat="1" ht="17.25" customHeight="1" thickBot="1">
      <c r="A52" s="37" t="s">
        <v>293</v>
      </c>
      <c r="B52" s="38" t="s">
        <v>294</v>
      </c>
      <c r="C52" s="542"/>
      <c r="D52" s="542"/>
      <c r="E52" s="558"/>
      <c r="G52" s="82"/>
    </row>
    <row r="53" spans="1:5" s="2" customFormat="1" ht="12" customHeight="1" thickBot="1">
      <c r="A53" s="37" t="s">
        <v>12</v>
      </c>
      <c r="B53" s="42" t="s">
        <v>295</v>
      </c>
      <c r="C53" s="559">
        <f>+C5+C23+C32+C45+C49+C52</f>
        <v>583133</v>
      </c>
      <c r="D53" s="559">
        <f>+D5+D23+D32+D45+D49+D52</f>
        <v>485833</v>
      </c>
      <c r="E53" s="560">
        <f>+E5+E23+E32+E45+E49+E52</f>
        <v>641747</v>
      </c>
    </row>
    <row r="54" spans="1:5" s="2" customFormat="1" ht="12" customHeight="1" thickBot="1">
      <c r="A54" s="228" t="s">
        <v>13</v>
      </c>
      <c r="B54" s="230" t="s">
        <v>296</v>
      </c>
      <c r="C54" s="561">
        <f>SUM(C55:C56)</f>
        <v>123939</v>
      </c>
      <c r="D54" s="561">
        <f>SUM(D55:D56)</f>
        <v>18341</v>
      </c>
      <c r="E54" s="562">
        <f>SUM(E55:E56)</f>
        <v>30000</v>
      </c>
    </row>
    <row r="55" spans="1:5" s="2" customFormat="1" ht="12" customHeight="1">
      <c r="A55" s="300" t="s">
        <v>190</v>
      </c>
      <c r="B55" s="301" t="s">
        <v>297</v>
      </c>
      <c r="C55" s="543">
        <v>123939</v>
      </c>
      <c r="D55" s="543">
        <v>18341</v>
      </c>
      <c r="E55" s="563">
        <v>30000</v>
      </c>
    </row>
    <row r="56" spans="1:5" s="2" customFormat="1" ht="12" customHeight="1" thickBot="1">
      <c r="A56" s="302" t="s">
        <v>191</v>
      </c>
      <c r="B56" s="303" t="s">
        <v>298</v>
      </c>
      <c r="C56" s="544"/>
      <c r="D56" s="544"/>
      <c r="E56" s="564"/>
    </row>
    <row r="57" spans="1:5" s="2" customFormat="1" ht="12" customHeight="1" thickBot="1">
      <c r="A57" s="228" t="s">
        <v>14</v>
      </c>
      <c r="B57" s="230" t="s">
        <v>517</v>
      </c>
      <c r="C57" s="559">
        <f>SUM(C58,C65)</f>
        <v>-8487</v>
      </c>
      <c r="D57" s="559">
        <f>SUM(D58,D65)</f>
        <v>15708</v>
      </c>
      <c r="E57" s="560">
        <f>SUM(E58,E65)</f>
        <v>0</v>
      </c>
    </row>
    <row r="58" spans="1:5" s="2" customFormat="1" ht="12" customHeight="1">
      <c r="A58" s="26" t="s">
        <v>300</v>
      </c>
      <c r="B58" s="45" t="s">
        <v>316</v>
      </c>
      <c r="C58" s="565">
        <f>SUM(C59:C64)</f>
        <v>-8487</v>
      </c>
      <c r="D58" s="565">
        <f>SUM(D59:D64)</f>
        <v>15708</v>
      </c>
      <c r="E58" s="566">
        <f>SUM(E59:E64)</f>
        <v>0</v>
      </c>
    </row>
    <row r="59" spans="1:5" s="2" customFormat="1" ht="12" customHeight="1">
      <c r="A59" s="24" t="s">
        <v>315</v>
      </c>
      <c r="B59" s="231" t="s">
        <v>317</v>
      </c>
      <c r="C59" s="534"/>
      <c r="D59" s="534"/>
      <c r="E59" s="556"/>
    </row>
    <row r="60" spans="1:5" s="2" customFormat="1" ht="12" customHeight="1">
      <c r="A60" s="24" t="s">
        <v>301</v>
      </c>
      <c r="B60" s="231" t="s">
        <v>318</v>
      </c>
      <c r="C60" s="539"/>
      <c r="D60" s="539">
        <v>16138</v>
      </c>
      <c r="E60" s="556"/>
    </row>
    <row r="61" spans="1:5" s="2" customFormat="1" ht="12" customHeight="1">
      <c r="A61" s="24" t="s">
        <v>302</v>
      </c>
      <c r="B61" s="231" t="s">
        <v>319</v>
      </c>
      <c r="C61" s="534"/>
      <c r="D61" s="534"/>
      <c r="E61" s="567"/>
    </row>
    <row r="62" spans="1:5" s="2" customFormat="1" ht="12" customHeight="1">
      <c r="A62" s="24" t="s">
        <v>303</v>
      </c>
      <c r="B62" s="231" t="s">
        <v>320</v>
      </c>
      <c r="C62" s="534"/>
      <c r="D62" s="534"/>
      <c r="E62" s="557"/>
    </row>
    <row r="63" spans="1:5" s="2" customFormat="1" ht="12" customHeight="1">
      <c r="A63" s="24" t="s">
        <v>304</v>
      </c>
      <c r="B63" s="231" t="s">
        <v>321</v>
      </c>
      <c r="C63" s="534"/>
      <c r="D63" s="534"/>
      <c r="E63" s="557"/>
    </row>
    <row r="64" spans="1:5" s="2" customFormat="1" ht="12" customHeight="1">
      <c r="A64" s="24" t="s">
        <v>305</v>
      </c>
      <c r="B64" s="231" t="s">
        <v>323</v>
      </c>
      <c r="C64" s="534">
        <v>-8487</v>
      </c>
      <c r="D64" s="534">
        <v>-430</v>
      </c>
      <c r="E64" s="557"/>
    </row>
    <row r="65" spans="1:5" s="2" customFormat="1" ht="12" customHeight="1">
      <c r="A65" s="24" t="s">
        <v>306</v>
      </c>
      <c r="B65" s="45" t="s">
        <v>324</v>
      </c>
      <c r="C65" s="568">
        <f>SUM(C66:C72)</f>
        <v>0</v>
      </c>
      <c r="D65" s="568">
        <f>SUM(D66:D72)</f>
        <v>0</v>
      </c>
      <c r="E65" s="569">
        <f>SUM(E66:E72)</f>
        <v>0</v>
      </c>
    </row>
    <row r="66" spans="1:5" s="2" customFormat="1" ht="12" customHeight="1">
      <c r="A66" s="24" t="s">
        <v>307</v>
      </c>
      <c r="B66" s="231" t="s">
        <v>317</v>
      </c>
      <c r="C66" s="534"/>
      <c r="D66" s="534"/>
      <c r="E66" s="556"/>
    </row>
    <row r="67" spans="1:5" s="2" customFormat="1" ht="12" customHeight="1">
      <c r="A67" s="24" t="s">
        <v>308</v>
      </c>
      <c r="B67" s="231" t="s">
        <v>205</v>
      </c>
      <c r="C67" s="534"/>
      <c r="D67" s="534"/>
      <c r="E67" s="556"/>
    </row>
    <row r="68" spans="1:5" s="2" customFormat="1" ht="12" customHeight="1">
      <c r="A68" s="24" t="s">
        <v>309</v>
      </c>
      <c r="B68" s="231" t="s">
        <v>206</v>
      </c>
      <c r="C68" s="534"/>
      <c r="D68" s="534"/>
      <c r="E68" s="567"/>
    </row>
    <row r="69" spans="1:5" s="2" customFormat="1" ht="12" customHeight="1">
      <c r="A69" s="24" t="s">
        <v>310</v>
      </c>
      <c r="B69" s="231" t="s">
        <v>319</v>
      </c>
      <c r="C69" s="534"/>
      <c r="D69" s="534"/>
      <c r="E69" s="556"/>
    </row>
    <row r="70" spans="1:5" s="2" customFormat="1" ht="12" customHeight="1">
      <c r="A70" s="21" t="s">
        <v>311</v>
      </c>
      <c r="B70" s="44" t="s">
        <v>325</v>
      </c>
      <c r="C70" s="536"/>
      <c r="D70" s="536"/>
      <c r="E70" s="551"/>
    </row>
    <row r="71" spans="1:6" s="2" customFormat="1" ht="12" customHeight="1">
      <c r="A71" s="22" t="s">
        <v>312</v>
      </c>
      <c r="B71" s="44" t="s">
        <v>321</v>
      </c>
      <c r="C71" s="540"/>
      <c r="D71" s="540"/>
      <c r="E71" s="549"/>
      <c r="F71" s="321"/>
    </row>
    <row r="72" spans="1:6" s="2" customFormat="1" ht="12" customHeight="1" thickBot="1">
      <c r="A72" s="27" t="s">
        <v>313</v>
      </c>
      <c r="B72" s="237" t="s">
        <v>326</v>
      </c>
      <c r="C72" s="570"/>
      <c r="D72" s="570"/>
      <c r="E72" s="571"/>
      <c r="F72" s="321"/>
    </row>
    <row r="73" spans="1:6" s="2" customFormat="1" ht="15" customHeight="1" thickBot="1">
      <c r="A73" s="37" t="s">
        <v>15</v>
      </c>
      <c r="B73" s="63" t="s">
        <v>314</v>
      </c>
      <c r="C73" s="547">
        <f>+C53+C54+C57</f>
        <v>698585</v>
      </c>
      <c r="D73" s="547">
        <f>+D53+D54+D57</f>
        <v>519882</v>
      </c>
      <c r="E73" s="548">
        <f>+E53+E54+E57</f>
        <v>671747</v>
      </c>
      <c r="F73" s="321"/>
    </row>
    <row r="74" spans="1:6" s="2" customFormat="1" ht="22.5" customHeight="1">
      <c r="A74" s="621"/>
      <c r="B74" s="621"/>
      <c r="C74" s="621"/>
      <c r="D74" s="621"/>
      <c r="E74" s="621"/>
      <c r="F74" s="321"/>
    </row>
    <row r="75" spans="1:5" s="2" customFormat="1" ht="12.75" customHeight="1">
      <c r="A75" s="7"/>
      <c r="B75" s="8"/>
      <c r="C75" s="8"/>
      <c r="D75" s="8"/>
      <c r="E75" s="1"/>
    </row>
    <row r="76" spans="1:5" ht="16.5" customHeight="1">
      <c r="A76" s="625" t="s">
        <v>32</v>
      </c>
      <c r="B76" s="625"/>
      <c r="C76" s="625"/>
      <c r="D76" s="625"/>
      <c r="E76" s="625"/>
    </row>
    <row r="77" spans="1:5" ht="16.5" customHeight="1" thickBot="1">
      <c r="A77" s="622" t="s">
        <v>199</v>
      </c>
      <c r="B77" s="622"/>
      <c r="C77" s="297"/>
      <c r="D77" s="297"/>
      <c r="E77" s="296"/>
    </row>
    <row r="78" spans="1:5" ht="37.5" customHeight="1" thickBot="1">
      <c r="A78" s="46" t="s">
        <v>1</v>
      </c>
      <c r="B78" s="47" t="s">
        <v>33</v>
      </c>
      <c r="C78" s="354" t="s">
        <v>476</v>
      </c>
      <c r="D78" s="354" t="s">
        <v>477</v>
      </c>
      <c r="E78" s="78" t="s">
        <v>242</v>
      </c>
    </row>
    <row r="79" spans="1:5" s="79" customFormat="1" ht="12" customHeight="1" thickBot="1">
      <c r="A79" s="65">
        <v>1</v>
      </c>
      <c r="B79" s="66">
        <v>2</v>
      </c>
      <c r="C79" s="355"/>
      <c r="D79" s="66"/>
      <c r="E79" s="358">
        <v>3</v>
      </c>
    </row>
    <row r="80" spans="1:5" ht="12" customHeight="1" thickBot="1">
      <c r="A80" s="40" t="s">
        <v>3</v>
      </c>
      <c r="B80" s="57" t="s">
        <v>327</v>
      </c>
      <c r="C80" s="545">
        <f>SUM(C81:C85)</f>
        <v>391246</v>
      </c>
      <c r="D80" s="545">
        <f>SUM(D81:D85)</f>
        <v>380546</v>
      </c>
      <c r="E80" s="546">
        <f>SUM(E81:E85)</f>
        <v>605467</v>
      </c>
    </row>
    <row r="81" spans="1:5" ht="12" customHeight="1">
      <c r="A81" s="26" t="s">
        <v>124</v>
      </c>
      <c r="B81" s="17" t="s">
        <v>34</v>
      </c>
      <c r="C81" s="535">
        <v>172666</v>
      </c>
      <c r="D81" s="535">
        <v>169052</v>
      </c>
      <c r="E81" s="550">
        <v>160067</v>
      </c>
    </row>
    <row r="82" spans="1:5" ht="12" customHeight="1">
      <c r="A82" s="22" t="s">
        <v>125</v>
      </c>
      <c r="B82" s="10" t="s">
        <v>328</v>
      </c>
      <c r="C82" s="534">
        <v>42860</v>
      </c>
      <c r="D82" s="534">
        <v>43114</v>
      </c>
      <c r="E82" s="549">
        <v>40769</v>
      </c>
    </row>
    <row r="83" spans="1:5" ht="12" customHeight="1">
      <c r="A83" s="22" t="s">
        <v>126</v>
      </c>
      <c r="B83" s="10" t="s">
        <v>177</v>
      </c>
      <c r="C83" s="540">
        <v>140156</v>
      </c>
      <c r="D83" s="540">
        <v>131744</v>
      </c>
      <c r="E83" s="555">
        <v>120717</v>
      </c>
    </row>
    <row r="84" spans="1:5" ht="12" customHeight="1">
      <c r="A84" s="22" t="s">
        <v>127</v>
      </c>
      <c r="B84" s="19" t="s">
        <v>329</v>
      </c>
      <c r="C84" s="534">
        <v>22049</v>
      </c>
      <c r="D84" s="534">
        <v>23888</v>
      </c>
      <c r="E84" s="555">
        <v>23430</v>
      </c>
    </row>
    <row r="85" spans="1:5" ht="12" customHeight="1">
      <c r="A85" s="22" t="s">
        <v>139</v>
      </c>
      <c r="B85" s="35" t="s">
        <v>330</v>
      </c>
      <c r="C85" s="534">
        <v>13515</v>
      </c>
      <c r="D85" s="536">
        <v>12748</v>
      </c>
      <c r="E85" s="555">
        <f>E89+E90+E92+E93</f>
        <v>260484</v>
      </c>
    </row>
    <row r="86" spans="1:5" ht="12" customHeight="1">
      <c r="A86" s="22" t="s">
        <v>128</v>
      </c>
      <c r="B86" s="10" t="s">
        <v>383</v>
      </c>
      <c r="C86" s="534"/>
      <c r="D86" s="540"/>
      <c r="E86" s="555"/>
    </row>
    <row r="87" spans="1:5" ht="12" customHeight="1">
      <c r="A87" s="22" t="s">
        <v>129</v>
      </c>
      <c r="B87" s="305" t="s">
        <v>384</v>
      </c>
      <c r="C87" s="572"/>
      <c r="D87" s="572"/>
      <c r="E87" s="555"/>
    </row>
    <row r="88" spans="1:5" ht="12" customHeight="1">
      <c r="A88" s="22" t="s">
        <v>140</v>
      </c>
      <c r="B88" s="305" t="s">
        <v>385</v>
      </c>
      <c r="C88" s="572"/>
      <c r="D88" s="572"/>
      <c r="E88" s="555"/>
    </row>
    <row r="89" spans="1:5" ht="12" customHeight="1">
      <c r="A89" s="22" t="s">
        <v>141</v>
      </c>
      <c r="B89" s="306" t="s">
        <v>386</v>
      </c>
      <c r="C89" s="540">
        <v>10372</v>
      </c>
      <c r="D89" s="540">
        <v>7535</v>
      </c>
      <c r="E89" s="555">
        <v>5527</v>
      </c>
    </row>
    <row r="90" spans="1:5" ht="12" customHeight="1">
      <c r="A90" s="22" t="s">
        <v>142</v>
      </c>
      <c r="B90" s="306" t="s">
        <v>387</v>
      </c>
      <c r="C90" s="540">
        <v>3053</v>
      </c>
      <c r="D90" s="540">
        <v>2967</v>
      </c>
      <c r="E90" s="555">
        <v>11500</v>
      </c>
    </row>
    <row r="91" spans="1:5" ht="12" customHeight="1">
      <c r="A91" s="21" t="s">
        <v>143</v>
      </c>
      <c r="B91" s="307" t="s">
        <v>388</v>
      </c>
      <c r="C91" s="540"/>
      <c r="D91" s="540"/>
      <c r="E91" s="555"/>
    </row>
    <row r="92" spans="1:5" ht="12" customHeight="1">
      <c r="A92" s="22" t="s">
        <v>145</v>
      </c>
      <c r="B92" s="307" t="s">
        <v>389</v>
      </c>
      <c r="C92" s="540">
        <v>90</v>
      </c>
      <c r="D92" s="540">
        <v>2246</v>
      </c>
      <c r="E92" s="555">
        <v>700</v>
      </c>
    </row>
    <row r="93" spans="1:5" ht="12" customHeight="1" thickBot="1">
      <c r="A93" s="27" t="s">
        <v>331</v>
      </c>
      <c r="B93" s="308" t="s">
        <v>602</v>
      </c>
      <c r="C93" s="570">
        <v>0</v>
      </c>
      <c r="D93" s="570">
        <v>0</v>
      </c>
      <c r="E93" s="571">
        <v>242757</v>
      </c>
    </row>
    <row r="94" spans="1:5" ht="12" customHeight="1" thickBot="1">
      <c r="A94" s="37" t="s">
        <v>4</v>
      </c>
      <c r="B94" s="56" t="s">
        <v>332</v>
      </c>
      <c r="C94" s="547">
        <f>SUM(C95:C101)</f>
        <v>295700</v>
      </c>
      <c r="D94" s="547">
        <f>SUM(D95:D101)</f>
        <v>71650</v>
      </c>
      <c r="E94" s="547">
        <f>SUM(E95:E101)</f>
        <v>31107</v>
      </c>
    </row>
    <row r="95" spans="1:5" ht="12" customHeight="1">
      <c r="A95" s="24" t="s">
        <v>130</v>
      </c>
      <c r="B95" s="10" t="s">
        <v>333</v>
      </c>
      <c r="C95" s="539">
        <v>242538</v>
      </c>
      <c r="D95" s="539">
        <v>45044</v>
      </c>
      <c r="E95" s="554">
        <v>10132</v>
      </c>
    </row>
    <row r="96" spans="1:5" ht="12" customHeight="1">
      <c r="A96" s="24" t="s">
        <v>131</v>
      </c>
      <c r="B96" s="10" t="s">
        <v>334</v>
      </c>
      <c r="C96" s="534">
        <v>16604</v>
      </c>
      <c r="D96" s="534">
        <v>9694</v>
      </c>
      <c r="E96" s="549">
        <v>3000</v>
      </c>
    </row>
    <row r="97" spans="1:5" ht="12" customHeight="1">
      <c r="A97" s="24" t="s">
        <v>132</v>
      </c>
      <c r="B97" s="10" t="s">
        <v>335</v>
      </c>
      <c r="C97" s="534"/>
      <c r="D97" s="534"/>
      <c r="E97" s="549"/>
    </row>
    <row r="98" spans="1:5" ht="12" customHeight="1">
      <c r="A98" s="24" t="s">
        <v>133</v>
      </c>
      <c r="B98" s="10" t="s">
        <v>336</v>
      </c>
      <c r="C98" s="534"/>
      <c r="D98" s="534"/>
      <c r="E98" s="549"/>
    </row>
    <row r="99" spans="1:5" ht="12" customHeight="1">
      <c r="A99" s="24" t="s">
        <v>134</v>
      </c>
      <c r="B99" s="10" t="s">
        <v>341</v>
      </c>
      <c r="C99" s="534"/>
      <c r="D99" s="534"/>
      <c r="E99" s="549">
        <v>4523</v>
      </c>
    </row>
    <row r="100" spans="1:5" ht="24" customHeight="1">
      <c r="A100" s="24" t="s">
        <v>144</v>
      </c>
      <c r="B100" s="10" t="s">
        <v>342</v>
      </c>
      <c r="C100" s="534"/>
      <c r="D100" s="534"/>
      <c r="E100" s="549">
        <v>2452</v>
      </c>
    </row>
    <row r="101" spans="1:5" ht="12" customHeight="1">
      <c r="A101" s="24" t="s">
        <v>151</v>
      </c>
      <c r="B101" s="10" t="s">
        <v>343</v>
      </c>
      <c r="C101" s="534">
        <v>36558</v>
      </c>
      <c r="D101" s="534">
        <v>16912</v>
      </c>
      <c r="E101" s="549">
        <v>11000</v>
      </c>
    </row>
    <row r="102" spans="1:5" ht="12" customHeight="1">
      <c r="A102" s="24" t="s">
        <v>337</v>
      </c>
      <c r="B102" s="10" t="s">
        <v>379</v>
      </c>
      <c r="C102" s="534"/>
      <c r="D102" s="534"/>
      <c r="E102" s="549">
        <v>11000</v>
      </c>
    </row>
    <row r="103" spans="1:5" ht="12" customHeight="1">
      <c r="A103" s="24" t="s">
        <v>338</v>
      </c>
      <c r="B103" s="305" t="s">
        <v>380</v>
      </c>
      <c r="C103" s="573">
        <v>2842</v>
      </c>
      <c r="D103" s="573">
        <v>16138</v>
      </c>
      <c r="E103" s="549"/>
    </row>
    <row r="104" spans="1:5" ht="12" customHeight="1">
      <c r="A104" s="21" t="s">
        <v>339</v>
      </c>
      <c r="B104" s="305" t="s">
        <v>381</v>
      </c>
      <c r="C104" s="572">
        <v>32942</v>
      </c>
      <c r="D104" s="572">
        <v>774</v>
      </c>
      <c r="E104" s="555">
        <v>11000</v>
      </c>
    </row>
    <row r="105" spans="1:5" ht="12" customHeight="1" thickBot="1">
      <c r="A105" s="25" t="s">
        <v>340</v>
      </c>
      <c r="B105" s="305" t="s">
        <v>382</v>
      </c>
      <c r="C105" s="572">
        <v>774</v>
      </c>
      <c r="D105" s="572"/>
      <c r="E105" s="555"/>
    </row>
    <row r="106" spans="1:5" ht="12" customHeight="1" thickBot="1">
      <c r="A106" s="37" t="s">
        <v>5</v>
      </c>
      <c r="B106" s="56" t="s">
        <v>344</v>
      </c>
      <c r="C106" s="542"/>
      <c r="D106" s="542"/>
      <c r="E106" s="574"/>
    </row>
    <row r="107" spans="1:5" ht="12" customHeight="1" thickBot="1">
      <c r="A107" s="37" t="s">
        <v>6</v>
      </c>
      <c r="B107" s="56" t="s">
        <v>345</v>
      </c>
      <c r="C107" s="547">
        <f>SUM(C108:C109)</f>
        <v>0</v>
      </c>
      <c r="D107" s="547">
        <f>SUM(D108:D109)</f>
        <v>0</v>
      </c>
      <c r="E107" s="548">
        <f>SUM(E108:E109)</f>
        <v>31840</v>
      </c>
    </row>
    <row r="108" spans="1:5" ht="12" customHeight="1">
      <c r="A108" s="24" t="s">
        <v>106</v>
      </c>
      <c r="B108" s="13" t="s">
        <v>55</v>
      </c>
      <c r="C108" s="539"/>
      <c r="D108" s="539"/>
      <c r="E108" s="554">
        <v>1840</v>
      </c>
    </row>
    <row r="109" spans="1:5" ht="12" customHeight="1" thickBot="1">
      <c r="A109" s="22" t="s">
        <v>107</v>
      </c>
      <c r="B109" s="10" t="s">
        <v>56</v>
      </c>
      <c r="C109" s="534"/>
      <c r="D109" s="534"/>
      <c r="E109" s="549">
        <v>30000</v>
      </c>
    </row>
    <row r="110" spans="1:5" ht="12" customHeight="1" thickBot="1">
      <c r="A110" s="37" t="s">
        <v>7</v>
      </c>
      <c r="B110" s="229" t="s">
        <v>207</v>
      </c>
      <c r="C110" s="547">
        <f>+C80+C94+C106+C107</f>
        <v>686946</v>
      </c>
      <c r="D110" s="547">
        <f>+D80+D94+D106+D107</f>
        <v>452196</v>
      </c>
      <c r="E110" s="548">
        <f>+E80+E94+E106+E107</f>
        <v>668414</v>
      </c>
    </row>
    <row r="111" spans="1:5" ht="12" customHeight="1" thickBot="1">
      <c r="A111" s="37" t="s">
        <v>8</v>
      </c>
      <c r="B111" s="56" t="s">
        <v>346</v>
      </c>
      <c r="C111" s="547">
        <f>SUM(C112,C121)</f>
        <v>6331</v>
      </c>
      <c r="D111" s="547">
        <f>SUM(D112,D121)</f>
        <v>19172</v>
      </c>
      <c r="E111" s="548">
        <f>SUM(E112,E121)</f>
        <v>3333</v>
      </c>
    </row>
    <row r="112" spans="1:5" ht="12" customHeight="1">
      <c r="A112" s="24" t="s">
        <v>111</v>
      </c>
      <c r="B112" s="45" t="s">
        <v>353</v>
      </c>
      <c r="C112" s="615">
        <f>SUM(C113:C120)</f>
        <v>2998</v>
      </c>
      <c r="D112" s="615">
        <f>SUM(D113:D120)</f>
        <v>-299</v>
      </c>
      <c r="E112" s="616">
        <f>SUM(E113:E120)</f>
        <v>0</v>
      </c>
    </row>
    <row r="113" spans="1:5" ht="12" customHeight="1">
      <c r="A113" s="24" t="s">
        <v>114</v>
      </c>
      <c r="B113" s="231" t="s">
        <v>354</v>
      </c>
      <c r="C113" s="539"/>
      <c r="D113" s="539"/>
      <c r="E113" s="549"/>
    </row>
    <row r="114" spans="1:5" ht="12" customHeight="1">
      <c r="A114" s="24" t="s">
        <v>115</v>
      </c>
      <c r="B114" s="231" t="s">
        <v>355</v>
      </c>
      <c r="C114" s="539"/>
      <c r="D114" s="539"/>
      <c r="E114" s="549"/>
    </row>
    <row r="115" spans="1:5" ht="12" customHeight="1">
      <c r="A115" s="24" t="s">
        <v>116</v>
      </c>
      <c r="B115" s="231" t="s">
        <v>209</v>
      </c>
      <c r="C115" s="539"/>
      <c r="D115" s="539"/>
      <c r="E115" s="549"/>
    </row>
    <row r="116" spans="1:5" ht="12" customHeight="1">
      <c r="A116" s="24" t="s">
        <v>117</v>
      </c>
      <c r="B116" s="231" t="s">
        <v>210</v>
      </c>
      <c r="C116" s="539"/>
      <c r="D116" s="539"/>
      <c r="E116" s="549"/>
    </row>
    <row r="117" spans="1:5" ht="12" customHeight="1">
      <c r="A117" s="24" t="s">
        <v>277</v>
      </c>
      <c r="B117" s="231" t="s">
        <v>356</v>
      </c>
      <c r="C117" s="539"/>
      <c r="D117" s="539"/>
      <c r="E117" s="549"/>
    </row>
    <row r="118" spans="1:5" ht="12" customHeight="1">
      <c r="A118" s="24" t="s">
        <v>347</v>
      </c>
      <c r="B118" s="231" t="s">
        <v>357</v>
      </c>
      <c r="C118" s="539"/>
      <c r="D118" s="539"/>
      <c r="E118" s="549"/>
    </row>
    <row r="119" spans="1:5" ht="12" customHeight="1">
      <c r="A119" s="24" t="s">
        <v>348</v>
      </c>
      <c r="B119" s="231" t="s">
        <v>358</v>
      </c>
      <c r="C119" s="539"/>
      <c r="D119" s="539"/>
      <c r="E119" s="549"/>
    </row>
    <row r="120" spans="1:5" ht="12" customHeight="1">
      <c r="A120" s="24" t="s">
        <v>349</v>
      </c>
      <c r="B120" s="231" t="s">
        <v>176</v>
      </c>
      <c r="C120" s="539">
        <v>2998</v>
      </c>
      <c r="D120" s="539">
        <v>-299</v>
      </c>
      <c r="E120" s="549"/>
    </row>
    <row r="121" spans="1:5" ht="12" customHeight="1">
      <c r="A121" s="24" t="s">
        <v>112</v>
      </c>
      <c r="B121" s="45" t="s">
        <v>359</v>
      </c>
      <c r="C121" s="615">
        <f>SUM(C122:C129)</f>
        <v>3333</v>
      </c>
      <c r="D121" s="615">
        <f>SUM(D122:D129)</f>
        <v>19471</v>
      </c>
      <c r="E121" s="616">
        <f>SUM(E122:E129)</f>
        <v>3333</v>
      </c>
    </row>
    <row r="122" spans="1:5" ht="12" customHeight="1">
      <c r="A122" s="24" t="s">
        <v>120</v>
      </c>
      <c r="B122" s="231" t="s">
        <v>354</v>
      </c>
      <c r="C122" s="539"/>
      <c r="D122" s="539"/>
      <c r="E122" s="549"/>
    </row>
    <row r="123" spans="1:5" ht="12" customHeight="1">
      <c r="A123" s="24" t="s">
        <v>121</v>
      </c>
      <c r="B123" s="231" t="s">
        <v>360</v>
      </c>
      <c r="C123" s="539"/>
      <c r="D123" s="539"/>
      <c r="E123" s="549"/>
    </row>
    <row r="124" spans="1:5" ht="12" customHeight="1">
      <c r="A124" s="24" t="s">
        <v>122</v>
      </c>
      <c r="B124" s="231" t="s">
        <v>209</v>
      </c>
      <c r="C124" s="539"/>
      <c r="D124" s="539">
        <v>16138</v>
      </c>
      <c r="E124" s="549"/>
    </row>
    <row r="125" spans="1:5" ht="12" customHeight="1">
      <c r="A125" s="24" t="s">
        <v>123</v>
      </c>
      <c r="B125" s="231" t="s">
        <v>210</v>
      </c>
      <c r="C125" s="534">
        <v>3333</v>
      </c>
      <c r="D125" s="534">
        <v>3333</v>
      </c>
      <c r="E125" s="551">
        <v>3333</v>
      </c>
    </row>
    <row r="126" spans="1:5" ht="12" customHeight="1">
      <c r="A126" s="24" t="s">
        <v>278</v>
      </c>
      <c r="B126" s="231" t="s">
        <v>356</v>
      </c>
      <c r="C126" s="539"/>
      <c r="D126" s="539"/>
      <c r="E126" s="549"/>
    </row>
    <row r="127" spans="1:5" ht="12" customHeight="1">
      <c r="A127" s="24" t="s">
        <v>350</v>
      </c>
      <c r="B127" s="231" t="s">
        <v>361</v>
      </c>
      <c r="C127" s="534"/>
      <c r="D127" s="534"/>
      <c r="E127" s="555"/>
    </row>
    <row r="128" spans="1:5" ht="12" customHeight="1">
      <c r="A128" s="24" t="s">
        <v>351</v>
      </c>
      <c r="B128" s="231" t="s">
        <v>358</v>
      </c>
      <c r="C128" s="534"/>
      <c r="D128" s="534"/>
      <c r="E128" s="555"/>
    </row>
    <row r="129" spans="1:5" ht="12" customHeight="1" thickBot="1">
      <c r="A129" s="24" t="s">
        <v>352</v>
      </c>
      <c r="B129" s="231" t="s">
        <v>362</v>
      </c>
      <c r="C129" s="536"/>
      <c r="D129" s="536"/>
      <c r="E129" s="575"/>
    </row>
    <row r="130" spans="1:11" ht="15" customHeight="1" thickBot="1">
      <c r="A130" s="37" t="s">
        <v>9</v>
      </c>
      <c r="B130" s="64" t="s">
        <v>208</v>
      </c>
      <c r="C130" s="547">
        <f>SUM(C110,C111)</f>
        <v>693277</v>
      </c>
      <c r="D130" s="547">
        <f>SUM(D110,D111)</f>
        <v>471368</v>
      </c>
      <c r="E130" s="548">
        <f>SUM(E110,E111)</f>
        <v>671747</v>
      </c>
      <c r="H130" s="82"/>
      <c r="I130" s="239"/>
      <c r="J130" s="239"/>
      <c r="K130" s="239"/>
    </row>
    <row r="131" spans="1:5" s="2" customFormat="1" ht="12.75" customHeight="1">
      <c r="A131" s="621"/>
      <c r="B131" s="621"/>
      <c r="C131" s="621"/>
      <c r="D131" s="621"/>
      <c r="E131" s="621"/>
    </row>
  </sheetData>
  <sheetProtection/>
  <mergeCells count="5">
    <mergeCell ref="A131:E131"/>
    <mergeCell ref="A2:B2"/>
    <mergeCell ref="A74:E74"/>
    <mergeCell ref="A76:E76"/>
    <mergeCell ref="A77:B7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............................. Önkormányzat
2012. ÉVI KÖLTSÉGVETÉSÉNEK MÉRLEGE&amp;R&amp;"Times New Roman CE,Félkövér dőlt"&amp;11 1. számú tájékoztató tábla</oddHeader>
  </headerFooter>
  <rowBreaks count="1" manualBreakCount="1">
    <brk id="7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17"/>
  <sheetViews>
    <sheetView view="pageLayout" workbookViewId="0" topLeftCell="B4">
      <selection activeCell="B19" sqref="B19"/>
    </sheetView>
  </sheetViews>
  <sheetFormatPr defaultColWidth="9.00390625" defaultRowHeight="12.75"/>
  <cols>
    <col min="1" max="1" width="6.875" style="89" customWidth="1"/>
    <col min="2" max="2" width="49.625" style="88" customWidth="1"/>
    <col min="3" max="8" width="12.875" style="88" customWidth="1"/>
    <col min="9" max="9" width="13.875" style="88" customWidth="1"/>
    <col min="10" max="16384" width="9.375" style="88" customWidth="1"/>
  </cols>
  <sheetData>
    <row r="1" ht="33.75" customHeight="1" thickBot="1">
      <c r="I1" s="131" t="s">
        <v>63</v>
      </c>
    </row>
    <row r="2" spans="1:9" s="132" customFormat="1" ht="26.25" customHeight="1">
      <c r="A2" s="687" t="s">
        <v>74</v>
      </c>
      <c r="B2" s="682" t="s">
        <v>95</v>
      </c>
      <c r="C2" s="687" t="s">
        <v>96</v>
      </c>
      <c r="D2" s="687" t="s">
        <v>478</v>
      </c>
      <c r="E2" s="684" t="s">
        <v>73</v>
      </c>
      <c r="F2" s="685"/>
      <c r="G2" s="685"/>
      <c r="H2" s="686"/>
      <c r="I2" s="682" t="s">
        <v>37</v>
      </c>
    </row>
    <row r="3" spans="1:9" s="133" customFormat="1" ht="32.25" customHeight="1" thickBot="1">
      <c r="A3" s="688"/>
      <c r="B3" s="683"/>
      <c r="C3" s="683"/>
      <c r="D3" s="688"/>
      <c r="E3" s="576" t="s">
        <v>221</v>
      </c>
      <c r="F3" s="577" t="s">
        <v>241</v>
      </c>
      <c r="G3" s="577" t="s">
        <v>413</v>
      </c>
      <c r="H3" s="578" t="s">
        <v>416</v>
      </c>
      <c r="I3" s="683"/>
    </row>
    <row r="4" spans="1:9" s="134" customFormat="1" ht="12.75" customHeight="1" thickBot="1">
      <c r="A4" s="579">
        <v>1</v>
      </c>
      <c r="B4" s="580">
        <v>2</v>
      </c>
      <c r="C4" s="581">
        <v>3</v>
      </c>
      <c r="D4" s="580">
        <v>4</v>
      </c>
      <c r="E4" s="579">
        <v>5</v>
      </c>
      <c r="F4" s="581">
        <v>6</v>
      </c>
      <c r="G4" s="581">
        <v>7</v>
      </c>
      <c r="H4" s="582">
        <v>8</v>
      </c>
      <c r="I4" s="583" t="s">
        <v>97</v>
      </c>
    </row>
    <row r="5" spans="1:9" ht="24.75" customHeight="1" thickBot="1">
      <c r="A5" s="584" t="s">
        <v>3</v>
      </c>
      <c r="B5" s="585" t="s">
        <v>479</v>
      </c>
      <c r="C5" s="593"/>
      <c r="D5" s="148"/>
      <c r="E5" s="149"/>
      <c r="F5" s="150"/>
      <c r="G5" s="150"/>
      <c r="H5" s="151"/>
      <c r="I5" s="135">
        <f aca="true" t="shared" si="0" ref="I5:I16">SUM(D5:H5)</f>
        <v>0</v>
      </c>
    </row>
    <row r="6" spans="1:9" ht="19.5" customHeight="1">
      <c r="A6" s="586" t="s">
        <v>4</v>
      </c>
      <c r="B6" s="139" t="s">
        <v>75</v>
      </c>
      <c r="C6" s="140"/>
      <c r="D6" s="141"/>
      <c r="E6" s="142"/>
      <c r="F6" s="54"/>
      <c r="G6" s="54"/>
      <c r="H6" s="48"/>
      <c r="I6" s="587">
        <f t="shared" si="0"/>
        <v>0</v>
      </c>
    </row>
    <row r="7" spans="1:9" ht="19.5" customHeight="1" thickBot="1">
      <c r="A7" s="586" t="s">
        <v>5</v>
      </c>
      <c r="B7" s="139" t="s">
        <v>75</v>
      </c>
      <c r="C7" s="140"/>
      <c r="D7" s="141"/>
      <c r="E7" s="142"/>
      <c r="F7" s="54"/>
      <c r="G7" s="54"/>
      <c r="H7" s="48"/>
      <c r="I7" s="587">
        <f t="shared" si="0"/>
        <v>0</v>
      </c>
    </row>
    <row r="8" spans="1:9" ht="25.5" customHeight="1" thickBot="1">
      <c r="A8" s="584" t="s">
        <v>6</v>
      </c>
      <c r="B8" s="585" t="s">
        <v>480</v>
      </c>
      <c r="C8" s="594"/>
      <c r="D8" s="148"/>
      <c r="E8" s="149"/>
      <c r="F8" s="150"/>
      <c r="G8" s="150"/>
      <c r="H8" s="151"/>
      <c r="I8" s="135">
        <f t="shared" si="0"/>
        <v>0</v>
      </c>
    </row>
    <row r="9" spans="1:9" ht="19.5" customHeight="1">
      <c r="A9" s="586" t="s">
        <v>7</v>
      </c>
      <c r="B9" s="139" t="s">
        <v>574</v>
      </c>
      <c r="C9" s="140">
        <v>2005</v>
      </c>
      <c r="D9" s="141">
        <v>11667</v>
      </c>
      <c r="E9" s="142">
        <v>3333</v>
      </c>
      <c r="F9" s="54">
        <v>3333</v>
      </c>
      <c r="G9" s="54">
        <v>3333</v>
      </c>
      <c r="H9" s="48">
        <v>17262</v>
      </c>
      <c r="I9" s="587">
        <f t="shared" si="0"/>
        <v>38928</v>
      </c>
    </row>
    <row r="10" spans="1:9" ht="19.5" customHeight="1" thickBot="1">
      <c r="A10" s="586" t="s">
        <v>8</v>
      </c>
      <c r="B10" s="139" t="s">
        <v>579</v>
      </c>
      <c r="C10" s="140">
        <v>2005</v>
      </c>
      <c r="D10" s="141">
        <v>9409</v>
      </c>
      <c r="E10" s="142">
        <v>1000</v>
      </c>
      <c r="F10" s="54">
        <v>900</v>
      </c>
      <c r="G10" s="54">
        <v>800</v>
      </c>
      <c r="H10" s="48">
        <v>2000</v>
      </c>
      <c r="I10" s="587">
        <f t="shared" si="0"/>
        <v>14109</v>
      </c>
    </row>
    <row r="11" spans="1:9" ht="19.5" customHeight="1" thickBot="1">
      <c r="A11" s="584" t="s">
        <v>9</v>
      </c>
      <c r="B11" s="585" t="s">
        <v>481</v>
      </c>
      <c r="C11" s="594"/>
      <c r="D11" s="148"/>
      <c r="E11" s="149"/>
      <c r="F11" s="150"/>
      <c r="G11" s="150"/>
      <c r="H11" s="151"/>
      <c r="I11" s="135">
        <f t="shared" si="0"/>
        <v>0</v>
      </c>
    </row>
    <row r="12" spans="1:9" ht="19.5" customHeight="1" thickBot="1">
      <c r="A12" s="586" t="s">
        <v>10</v>
      </c>
      <c r="B12" s="139" t="s">
        <v>75</v>
      </c>
      <c r="C12" s="140"/>
      <c r="D12" s="141"/>
      <c r="E12" s="142"/>
      <c r="F12" s="54"/>
      <c r="G12" s="54"/>
      <c r="H12" s="48"/>
      <c r="I12" s="587">
        <f t="shared" si="0"/>
        <v>0</v>
      </c>
    </row>
    <row r="13" spans="1:10" ht="19.5" customHeight="1" thickBot="1">
      <c r="A13" s="584" t="s">
        <v>11</v>
      </c>
      <c r="B13" s="585" t="s">
        <v>482</v>
      </c>
      <c r="C13" s="594"/>
      <c r="D13" s="148"/>
      <c r="E13" s="149"/>
      <c r="F13" s="150"/>
      <c r="G13" s="150"/>
      <c r="H13" s="151"/>
      <c r="I13" s="135">
        <f t="shared" si="0"/>
        <v>0</v>
      </c>
      <c r="J13" s="143"/>
    </row>
    <row r="14" spans="1:9" ht="19.5" customHeight="1" thickBot="1">
      <c r="A14" s="588" t="s">
        <v>12</v>
      </c>
      <c r="B14" s="144" t="s">
        <v>75</v>
      </c>
      <c r="C14" s="145"/>
      <c r="D14" s="146"/>
      <c r="E14" s="147"/>
      <c r="F14" s="55"/>
      <c r="G14" s="55"/>
      <c r="H14" s="51"/>
      <c r="I14" s="589">
        <f t="shared" si="0"/>
        <v>0</v>
      </c>
    </row>
    <row r="15" spans="1:9" ht="19.5" customHeight="1" thickBot="1">
      <c r="A15" s="584" t="s">
        <v>13</v>
      </c>
      <c r="B15" s="590" t="s">
        <v>483</v>
      </c>
      <c r="C15" s="594"/>
      <c r="D15" s="148"/>
      <c r="E15" s="149"/>
      <c r="F15" s="150"/>
      <c r="G15" s="150"/>
      <c r="H15" s="151"/>
      <c r="I15" s="135">
        <f t="shared" si="0"/>
        <v>0</v>
      </c>
    </row>
    <row r="16" spans="1:9" ht="19.5" customHeight="1" thickBot="1">
      <c r="A16" s="591" t="s">
        <v>14</v>
      </c>
      <c r="B16" s="152" t="s">
        <v>580</v>
      </c>
      <c r="C16" s="153">
        <v>2009</v>
      </c>
      <c r="D16" s="154">
        <v>192</v>
      </c>
      <c r="E16" s="155">
        <v>180</v>
      </c>
      <c r="F16" s="156">
        <v>180</v>
      </c>
      <c r="G16" s="156">
        <v>180</v>
      </c>
      <c r="H16" s="50">
        <v>168</v>
      </c>
      <c r="I16" s="592">
        <f t="shared" si="0"/>
        <v>900</v>
      </c>
    </row>
    <row r="17" spans="1:9" ht="19.5" customHeight="1" thickBot="1">
      <c r="A17" s="680" t="s">
        <v>186</v>
      </c>
      <c r="B17" s="681"/>
      <c r="C17" s="222"/>
      <c r="D17" s="135">
        <f>D5+D8+D11+D13+D15</f>
        <v>0</v>
      </c>
      <c r="E17" s="136">
        <f>E5+E8+E11+E13+E15</f>
        <v>0</v>
      </c>
      <c r="F17" s="137">
        <f>F5+F8+F11+F13+F15</f>
        <v>0</v>
      </c>
      <c r="G17" s="137">
        <f>G5+G8+G11+G13+G15</f>
        <v>0</v>
      </c>
      <c r="H17" s="138">
        <f>H5+H8+H11+H13+H15</f>
        <v>0</v>
      </c>
      <c r="I17" s="135">
        <f>SUM(D17:H17)</f>
        <v>0</v>
      </c>
    </row>
  </sheetData>
  <sheetProtection sheet="1" objects="1" scenarios="1"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B15" sqref="B15"/>
    </sheetView>
  </sheetViews>
  <sheetFormatPr defaultColWidth="9.00390625" defaultRowHeight="12.75"/>
  <cols>
    <col min="1" max="1" width="5.875" style="170" customWidth="1"/>
    <col min="2" max="2" width="54.875" style="5" customWidth="1"/>
    <col min="3" max="4" width="17.625" style="5" customWidth="1"/>
    <col min="5" max="16384" width="9.375" style="5" customWidth="1"/>
  </cols>
  <sheetData>
    <row r="1" spans="1:4" s="158" customFormat="1" ht="15.75" thickBot="1">
      <c r="A1" s="157"/>
      <c r="D1" s="90" t="s">
        <v>63</v>
      </c>
    </row>
    <row r="2" spans="1:4" s="160" customFormat="1" ht="48" customHeight="1" thickBot="1">
      <c r="A2" s="159" t="s">
        <v>1</v>
      </c>
      <c r="B2" s="414" t="s">
        <v>2</v>
      </c>
      <c r="C2" s="414" t="s">
        <v>76</v>
      </c>
      <c r="D2" s="415" t="s">
        <v>77</v>
      </c>
    </row>
    <row r="3" spans="1:4" s="160" customFormat="1" ht="13.5" customHeight="1" thickBot="1">
      <c r="A3" s="69">
        <v>1</v>
      </c>
      <c r="B3" s="417">
        <v>2</v>
      </c>
      <c r="C3" s="417">
        <v>3</v>
      </c>
      <c r="D3" s="418">
        <v>4</v>
      </c>
    </row>
    <row r="4" spans="1:4" ht="18" customHeight="1">
      <c r="A4" s="277" t="s">
        <v>3</v>
      </c>
      <c r="B4" s="419" t="s">
        <v>230</v>
      </c>
      <c r="C4" s="275"/>
      <c r="D4" s="161"/>
    </row>
    <row r="5" spans="1:4" ht="18" customHeight="1">
      <c r="A5" s="162" t="s">
        <v>4</v>
      </c>
      <c r="B5" s="420" t="s">
        <v>231</v>
      </c>
      <c r="C5" s="276"/>
      <c r="D5" s="164"/>
    </row>
    <row r="6" spans="1:4" ht="18" customHeight="1">
      <c r="A6" s="162" t="s">
        <v>5</v>
      </c>
      <c r="B6" s="420" t="s">
        <v>152</v>
      </c>
      <c r="C6" s="276"/>
      <c r="D6" s="164"/>
    </row>
    <row r="7" spans="1:4" ht="18" customHeight="1">
      <c r="A7" s="162" t="s">
        <v>6</v>
      </c>
      <c r="B7" s="420" t="s">
        <v>153</v>
      </c>
      <c r="C7" s="276"/>
      <c r="D7" s="164"/>
    </row>
    <row r="8" spans="1:4" ht="18" customHeight="1">
      <c r="A8" s="162" t="s">
        <v>7</v>
      </c>
      <c r="B8" s="420" t="s">
        <v>222</v>
      </c>
      <c r="C8" s="276"/>
      <c r="D8" s="164"/>
    </row>
    <row r="9" spans="1:4" ht="18" customHeight="1">
      <c r="A9" s="162" t="s">
        <v>8</v>
      </c>
      <c r="B9" s="420" t="s">
        <v>223</v>
      </c>
      <c r="C9" s="276"/>
      <c r="D9" s="164"/>
    </row>
    <row r="10" spans="1:4" ht="18" customHeight="1">
      <c r="A10" s="162" t="s">
        <v>9</v>
      </c>
      <c r="B10" s="421" t="s">
        <v>224</v>
      </c>
      <c r="C10" s="276"/>
      <c r="D10" s="164"/>
    </row>
    <row r="11" spans="1:4" ht="18" customHeight="1">
      <c r="A11" s="162" t="s">
        <v>10</v>
      </c>
      <c r="B11" s="421" t="s">
        <v>225</v>
      </c>
      <c r="C11" s="276"/>
      <c r="D11" s="164"/>
    </row>
    <row r="12" spans="1:4" ht="18" customHeight="1">
      <c r="A12" s="162" t="s">
        <v>11</v>
      </c>
      <c r="B12" s="421" t="s">
        <v>226</v>
      </c>
      <c r="C12" s="276">
        <v>9200</v>
      </c>
      <c r="D12" s="164">
        <v>9000</v>
      </c>
    </row>
    <row r="13" spans="1:4" ht="18" customHeight="1">
      <c r="A13" s="162" t="s">
        <v>12</v>
      </c>
      <c r="B13" s="421" t="s">
        <v>227</v>
      </c>
      <c r="C13" s="276"/>
      <c r="D13" s="164"/>
    </row>
    <row r="14" spans="1:4" ht="18" customHeight="1">
      <c r="A14" s="162" t="s">
        <v>13</v>
      </c>
      <c r="B14" s="421" t="s">
        <v>228</v>
      </c>
      <c r="C14" s="276"/>
      <c r="D14" s="164"/>
    </row>
    <row r="15" spans="1:4" ht="22.5" customHeight="1">
      <c r="A15" s="162" t="s">
        <v>14</v>
      </c>
      <c r="B15" s="421" t="s">
        <v>229</v>
      </c>
      <c r="C15" s="276"/>
      <c r="D15" s="164"/>
    </row>
    <row r="16" spans="1:4" ht="18" customHeight="1">
      <c r="A16" s="162" t="s">
        <v>15</v>
      </c>
      <c r="B16" s="420" t="s">
        <v>154</v>
      </c>
      <c r="C16" s="276"/>
      <c r="D16" s="164"/>
    </row>
    <row r="17" spans="1:4" ht="18" customHeight="1">
      <c r="A17" s="162" t="s">
        <v>16</v>
      </c>
      <c r="B17" s="420" t="s">
        <v>155</v>
      </c>
      <c r="C17" s="276">
        <v>5430</v>
      </c>
      <c r="D17" s="164">
        <v>1365</v>
      </c>
    </row>
    <row r="18" spans="1:4" ht="18" customHeight="1">
      <c r="A18" s="162" t="s">
        <v>17</v>
      </c>
      <c r="B18" s="420" t="s">
        <v>156</v>
      </c>
      <c r="C18" s="276"/>
      <c r="D18" s="164"/>
    </row>
    <row r="19" spans="1:4" ht="18" customHeight="1">
      <c r="A19" s="162" t="s">
        <v>18</v>
      </c>
      <c r="B19" s="420" t="s">
        <v>581</v>
      </c>
      <c r="C19" s="276"/>
      <c r="D19" s="164"/>
    </row>
    <row r="20" spans="1:4" ht="18" customHeight="1">
      <c r="A20" s="162" t="s">
        <v>19</v>
      </c>
      <c r="B20" s="420" t="s">
        <v>157</v>
      </c>
      <c r="C20" s="276"/>
      <c r="D20" s="164"/>
    </row>
    <row r="21" spans="1:4" ht="18" customHeight="1">
      <c r="A21" s="162" t="s">
        <v>20</v>
      </c>
      <c r="B21" s="227"/>
      <c r="C21" s="163"/>
      <c r="D21" s="164"/>
    </row>
    <row r="22" spans="1:4" ht="18" customHeight="1">
      <c r="A22" s="162" t="s">
        <v>21</v>
      </c>
      <c r="B22" s="165"/>
      <c r="C22" s="163"/>
      <c r="D22" s="164"/>
    </row>
    <row r="23" spans="1:4" ht="18" customHeight="1">
      <c r="A23" s="162" t="s">
        <v>22</v>
      </c>
      <c r="B23" s="165"/>
      <c r="C23" s="163"/>
      <c r="D23" s="164"/>
    </row>
    <row r="24" spans="1:4" ht="18" customHeight="1">
      <c r="A24" s="162" t="s">
        <v>23</v>
      </c>
      <c r="B24" s="165"/>
      <c r="C24" s="163"/>
      <c r="D24" s="164"/>
    </row>
    <row r="25" spans="1:4" ht="18" customHeight="1">
      <c r="A25" s="162" t="s">
        <v>24</v>
      </c>
      <c r="B25" s="165"/>
      <c r="C25" s="163"/>
      <c r="D25" s="164"/>
    </row>
    <row r="26" spans="1:4" ht="18" customHeight="1">
      <c r="A26" s="162" t="s">
        <v>25</v>
      </c>
      <c r="B26" s="165"/>
      <c r="C26" s="163"/>
      <c r="D26" s="164"/>
    </row>
    <row r="27" spans="1:4" ht="18" customHeight="1">
      <c r="A27" s="162" t="s">
        <v>26</v>
      </c>
      <c r="B27" s="165"/>
      <c r="C27" s="163"/>
      <c r="D27" s="164"/>
    </row>
    <row r="28" spans="1:4" ht="18" customHeight="1">
      <c r="A28" s="162" t="s">
        <v>27</v>
      </c>
      <c r="B28" s="165"/>
      <c r="C28" s="163"/>
      <c r="D28" s="164"/>
    </row>
    <row r="29" spans="1:4" ht="18" customHeight="1" thickBot="1">
      <c r="A29" s="278" t="s">
        <v>28</v>
      </c>
      <c r="B29" s="166"/>
      <c r="C29" s="167"/>
      <c r="D29" s="168"/>
    </row>
    <row r="30" spans="1:4" ht="18" customHeight="1" thickBot="1">
      <c r="A30" s="70" t="s">
        <v>29</v>
      </c>
      <c r="B30" s="425" t="s">
        <v>42</v>
      </c>
      <c r="C30" s="426">
        <f>SUM(C4:C29)</f>
        <v>14630</v>
      </c>
      <c r="D30" s="427">
        <f>SUM(D4:D29)</f>
        <v>10365</v>
      </c>
    </row>
    <row r="31" spans="1:4" ht="8.25" customHeight="1">
      <c r="A31" s="169"/>
      <c r="B31" s="689"/>
      <c r="C31" s="689"/>
      <c r="D31" s="689"/>
    </row>
  </sheetData>
  <sheetProtection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dőlt"3.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B1">
      <selection activeCell="E22" sqref="E22"/>
    </sheetView>
  </sheetViews>
  <sheetFormatPr defaultColWidth="9.00390625" defaultRowHeight="12.75"/>
  <cols>
    <col min="1" max="1" width="4.875" style="188" customWidth="1"/>
    <col min="2" max="2" width="28.875" style="207" customWidth="1"/>
    <col min="3" max="4" width="9.00390625" style="207" customWidth="1"/>
    <col min="5" max="5" width="9.50390625" style="207" customWidth="1"/>
    <col min="6" max="6" width="8.875" style="207" customWidth="1"/>
    <col min="7" max="7" width="8.625" style="207" customWidth="1"/>
    <col min="8" max="8" width="8.875" style="207" customWidth="1"/>
    <col min="9" max="9" width="8.125" style="207" customWidth="1"/>
    <col min="10" max="14" width="9.50390625" style="207" customWidth="1"/>
    <col min="15" max="15" width="12.625" style="188" customWidth="1"/>
    <col min="16" max="16384" width="9.375" style="207" customWidth="1"/>
  </cols>
  <sheetData>
    <row r="1" spans="1:15" ht="31.5" customHeight="1">
      <c r="A1" s="693" t="s">
        <v>467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</row>
    <row r="2" ht="16.5" thickBot="1">
      <c r="O2" s="6" t="s">
        <v>44</v>
      </c>
    </row>
    <row r="3" spans="1:15" s="188" customFormat="1" ht="25.5" customHeight="1" thickBot="1">
      <c r="A3" s="185" t="s">
        <v>1</v>
      </c>
      <c r="B3" s="186" t="s">
        <v>64</v>
      </c>
      <c r="C3" s="186" t="s">
        <v>78</v>
      </c>
      <c r="D3" s="186" t="s">
        <v>79</v>
      </c>
      <c r="E3" s="186" t="s">
        <v>80</v>
      </c>
      <c r="F3" s="186" t="s">
        <v>81</v>
      </c>
      <c r="G3" s="186" t="s">
        <v>82</v>
      </c>
      <c r="H3" s="186" t="s">
        <v>83</v>
      </c>
      <c r="I3" s="186" t="s">
        <v>84</v>
      </c>
      <c r="J3" s="186" t="s">
        <v>85</v>
      </c>
      <c r="K3" s="186" t="s">
        <v>86</v>
      </c>
      <c r="L3" s="186" t="s">
        <v>87</v>
      </c>
      <c r="M3" s="186" t="s">
        <v>88</v>
      </c>
      <c r="N3" s="186" t="s">
        <v>89</v>
      </c>
      <c r="O3" s="187" t="s">
        <v>42</v>
      </c>
    </row>
    <row r="4" spans="1:15" s="190" customFormat="1" ht="15" customHeight="1" thickBot="1">
      <c r="A4" s="189" t="s">
        <v>3</v>
      </c>
      <c r="B4" s="690" t="s">
        <v>47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2"/>
    </row>
    <row r="5" spans="1:15" s="190" customFormat="1" ht="15" customHeight="1">
      <c r="A5" s="191" t="s">
        <v>4</v>
      </c>
      <c r="B5" s="192" t="s">
        <v>582</v>
      </c>
      <c r="C5" s="193">
        <v>6300</v>
      </c>
      <c r="D5" s="193">
        <v>6300</v>
      </c>
      <c r="E5" s="193">
        <v>80000</v>
      </c>
      <c r="F5" s="193">
        <v>7800</v>
      </c>
      <c r="G5" s="193">
        <v>10000</v>
      </c>
      <c r="H5" s="193">
        <v>6300</v>
      </c>
      <c r="I5" s="193">
        <v>6300</v>
      </c>
      <c r="J5" s="193">
        <v>6300</v>
      </c>
      <c r="K5" s="193">
        <v>66136</v>
      </c>
      <c r="L5" s="193">
        <v>9300</v>
      </c>
      <c r="M5" s="193">
        <v>6300</v>
      </c>
      <c r="N5" s="193">
        <v>18300</v>
      </c>
      <c r="O5" s="194">
        <f aca="true" t="shared" si="0" ref="O5:O27">SUM(C5:N5)</f>
        <v>229336</v>
      </c>
    </row>
    <row r="6" spans="1:15" s="198" customFormat="1" ht="13.5" customHeight="1">
      <c r="A6" s="195" t="s">
        <v>5</v>
      </c>
      <c r="B6" s="595" t="s">
        <v>48</v>
      </c>
      <c r="C6" s="196">
        <v>2000</v>
      </c>
      <c r="D6" s="196">
        <v>2000</v>
      </c>
      <c r="E6" s="196">
        <v>2000</v>
      </c>
      <c r="F6" s="196">
        <v>2500</v>
      </c>
      <c r="G6" s="196">
        <v>2000</v>
      </c>
      <c r="H6" s="196">
        <v>1100</v>
      </c>
      <c r="I6" s="196">
        <v>1100</v>
      </c>
      <c r="J6" s="196">
        <v>1100</v>
      </c>
      <c r="K6" s="196">
        <v>4000</v>
      </c>
      <c r="L6" s="196">
        <v>2000</v>
      </c>
      <c r="M6" s="196">
        <v>2500</v>
      </c>
      <c r="N6" s="196">
        <v>1400</v>
      </c>
      <c r="O6" s="197">
        <f t="shared" si="0"/>
        <v>23700</v>
      </c>
    </row>
    <row r="7" spans="1:15" s="198" customFormat="1" ht="27" customHeight="1">
      <c r="A7" s="195" t="s">
        <v>6</v>
      </c>
      <c r="B7" s="596" t="s">
        <v>468</v>
      </c>
      <c r="C7" s="199">
        <v>8500</v>
      </c>
      <c r="D7" s="199">
        <v>8500</v>
      </c>
      <c r="E7" s="199">
        <v>8500</v>
      </c>
      <c r="F7" s="199">
        <v>8500</v>
      </c>
      <c r="G7" s="199">
        <v>8500</v>
      </c>
      <c r="H7" s="199">
        <v>8500</v>
      </c>
      <c r="I7" s="199">
        <v>8500</v>
      </c>
      <c r="J7" s="199">
        <v>8500</v>
      </c>
      <c r="K7" s="199">
        <v>8500</v>
      </c>
      <c r="L7" s="199">
        <v>8500</v>
      </c>
      <c r="M7" s="199">
        <v>8500</v>
      </c>
      <c r="N7" s="199">
        <v>8882</v>
      </c>
      <c r="O7" s="200">
        <f t="shared" si="0"/>
        <v>102382</v>
      </c>
    </row>
    <row r="8" spans="1:15" s="198" customFormat="1" ht="13.5" customHeight="1">
      <c r="A8" s="195" t="s">
        <v>7</v>
      </c>
      <c r="B8" s="595" t="s">
        <v>138</v>
      </c>
      <c r="C8" s="196">
        <v>10500</v>
      </c>
      <c r="D8" s="196">
        <v>420</v>
      </c>
      <c r="E8" s="196">
        <v>9000</v>
      </c>
      <c r="F8" s="196">
        <v>420</v>
      </c>
      <c r="G8" s="196">
        <v>420</v>
      </c>
      <c r="H8" s="196">
        <v>420</v>
      </c>
      <c r="I8" s="196">
        <v>420</v>
      </c>
      <c r="J8" s="196">
        <v>420</v>
      </c>
      <c r="K8" s="196">
        <v>420</v>
      </c>
      <c r="L8" s="196">
        <v>420</v>
      </c>
      <c r="M8" s="196">
        <v>420</v>
      </c>
      <c r="N8" s="196">
        <v>1304</v>
      </c>
      <c r="O8" s="197">
        <f t="shared" si="0"/>
        <v>24584</v>
      </c>
    </row>
    <row r="9" spans="1:15" s="198" customFormat="1" ht="13.5" customHeight="1">
      <c r="A9" s="195" t="s">
        <v>8</v>
      </c>
      <c r="B9" s="595" t="s">
        <v>469</v>
      </c>
      <c r="C9" s="196"/>
      <c r="D9" s="196"/>
      <c r="E9" s="196">
        <v>5500</v>
      </c>
      <c r="F9" s="196">
        <v>3400</v>
      </c>
      <c r="G9" s="196">
        <v>5888</v>
      </c>
      <c r="H9" s="196">
        <v>4200</v>
      </c>
      <c r="I9" s="196"/>
      <c r="J9" s="196"/>
      <c r="K9" s="196"/>
      <c r="L9" s="196"/>
      <c r="M9" s="196"/>
      <c r="N9" s="196"/>
      <c r="O9" s="197">
        <f t="shared" si="0"/>
        <v>18988</v>
      </c>
    </row>
    <row r="10" spans="1:15" s="198" customFormat="1" ht="13.5" customHeight="1">
      <c r="A10" s="195" t="s">
        <v>9</v>
      </c>
      <c r="B10" s="595" t="s">
        <v>58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7">
        <f t="shared" si="0"/>
        <v>0</v>
      </c>
    </row>
    <row r="11" spans="1:15" s="198" customFormat="1" ht="13.5" customHeight="1">
      <c r="A11" s="195" t="s">
        <v>10</v>
      </c>
      <c r="B11" s="595" t="s">
        <v>470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7">
        <f t="shared" si="0"/>
        <v>0</v>
      </c>
    </row>
    <row r="12" spans="1:15" s="198" customFormat="1" ht="27" customHeight="1">
      <c r="A12" s="195" t="s">
        <v>11</v>
      </c>
      <c r="B12" s="597" t="s">
        <v>471</v>
      </c>
      <c r="C12" s="196">
        <v>30000</v>
      </c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7">
        <f t="shared" si="0"/>
        <v>30000</v>
      </c>
    </row>
    <row r="13" spans="1:15" s="198" customFormat="1" ht="13.5" customHeight="1" thickBot="1">
      <c r="A13" s="195" t="s">
        <v>12</v>
      </c>
      <c r="B13" s="595" t="s">
        <v>472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7">
        <f t="shared" si="0"/>
        <v>0</v>
      </c>
    </row>
    <row r="14" spans="1:15" s="190" customFormat="1" ht="15.75" customHeight="1" thickBot="1">
      <c r="A14" s="189" t="s">
        <v>13</v>
      </c>
      <c r="B14" s="71" t="s">
        <v>135</v>
      </c>
      <c r="C14" s="201">
        <f aca="true" t="shared" si="1" ref="C14:N14">SUM(C5:C13)</f>
        <v>57300</v>
      </c>
      <c r="D14" s="201">
        <f t="shared" si="1"/>
        <v>17220</v>
      </c>
      <c r="E14" s="201">
        <f t="shared" si="1"/>
        <v>105000</v>
      </c>
      <c r="F14" s="201">
        <f t="shared" si="1"/>
        <v>22620</v>
      </c>
      <c r="G14" s="201">
        <f t="shared" si="1"/>
        <v>26808</v>
      </c>
      <c r="H14" s="201">
        <f t="shared" si="1"/>
        <v>20520</v>
      </c>
      <c r="I14" s="201">
        <f t="shared" si="1"/>
        <v>16320</v>
      </c>
      <c r="J14" s="201">
        <f t="shared" si="1"/>
        <v>16320</v>
      </c>
      <c r="K14" s="201">
        <f t="shared" si="1"/>
        <v>79056</v>
      </c>
      <c r="L14" s="201">
        <f t="shared" si="1"/>
        <v>20220</v>
      </c>
      <c r="M14" s="201">
        <f t="shared" si="1"/>
        <v>17720</v>
      </c>
      <c r="N14" s="201">
        <f t="shared" si="1"/>
        <v>29886</v>
      </c>
      <c r="O14" s="202">
        <f>SUM(C14:N14)</f>
        <v>428990</v>
      </c>
    </row>
    <row r="15" spans="1:15" s="190" customFormat="1" ht="15" customHeight="1" thickBot="1">
      <c r="A15" s="189" t="s">
        <v>14</v>
      </c>
      <c r="B15" s="690" t="s">
        <v>53</v>
      </c>
      <c r="C15" s="691"/>
      <c r="D15" s="691"/>
      <c r="E15" s="691"/>
      <c r="F15" s="691"/>
      <c r="G15" s="691"/>
      <c r="H15" s="691"/>
      <c r="I15" s="691"/>
      <c r="J15" s="691"/>
      <c r="K15" s="691"/>
      <c r="L15" s="691"/>
      <c r="M15" s="691"/>
      <c r="N15" s="691"/>
      <c r="O15" s="692"/>
    </row>
    <row r="16" spans="1:15" s="198" customFormat="1" ht="13.5" customHeight="1">
      <c r="A16" s="203" t="s">
        <v>15</v>
      </c>
      <c r="B16" s="598" t="s">
        <v>65</v>
      </c>
      <c r="C16" s="199">
        <v>12000</v>
      </c>
      <c r="D16" s="199">
        <v>12500</v>
      </c>
      <c r="E16" s="199">
        <v>13400</v>
      </c>
      <c r="F16" s="199">
        <v>13400</v>
      </c>
      <c r="G16" s="199">
        <v>13400</v>
      </c>
      <c r="H16" s="199">
        <v>14400</v>
      </c>
      <c r="I16" s="199">
        <v>14500</v>
      </c>
      <c r="J16" s="199">
        <v>13400</v>
      </c>
      <c r="K16" s="199">
        <v>13400</v>
      </c>
      <c r="L16" s="199">
        <v>13400</v>
      </c>
      <c r="M16" s="199">
        <v>13400</v>
      </c>
      <c r="N16" s="199">
        <v>12867</v>
      </c>
      <c r="O16" s="200">
        <f t="shared" si="0"/>
        <v>160067</v>
      </c>
    </row>
    <row r="17" spans="1:15" s="198" customFormat="1" ht="27" customHeight="1">
      <c r="A17" s="195" t="s">
        <v>16</v>
      </c>
      <c r="B17" s="597" t="s">
        <v>328</v>
      </c>
      <c r="C17" s="196">
        <v>3055</v>
      </c>
      <c r="D17" s="196">
        <v>3200</v>
      </c>
      <c r="E17" s="196">
        <v>3400</v>
      </c>
      <c r="F17" s="196">
        <v>3400</v>
      </c>
      <c r="G17" s="196">
        <v>3400</v>
      </c>
      <c r="H17" s="196">
        <v>3700</v>
      </c>
      <c r="I17" s="196">
        <v>3700</v>
      </c>
      <c r="J17" s="196">
        <v>3400</v>
      </c>
      <c r="K17" s="196">
        <v>3400</v>
      </c>
      <c r="L17" s="196">
        <v>3400</v>
      </c>
      <c r="M17" s="196">
        <v>3400</v>
      </c>
      <c r="N17" s="196">
        <v>3314</v>
      </c>
      <c r="O17" s="197">
        <f t="shared" si="0"/>
        <v>40769</v>
      </c>
    </row>
    <row r="18" spans="1:15" s="198" customFormat="1" ht="13.5" customHeight="1">
      <c r="A18" s="195" t="s">
        <v>17</v>
      </c>
      <c r="B18" s="595" t="s">
        <v>67</v>
      </c>
      <c r="C18" s="196">
        <v>9980</v>
      </c>
      <c r="D18" s="196">
        <v>9980</v>
      </c>
      <c r="E18" s="196">
        <v>9980</v>
      </c>
      <c r="F18" s="196">
        <v>9200</v>
      </c>
      <c r="G18" s="196">
        <v>19000</v>
      </c>
      <c r="H18" s="196">
        <v>8947</v>
      </c>
      <c r="I18" s="196">
        <v>8750</v>
      </c>
      <c r="J18" s="196">
        <v>8000</v>
      </c>
      <c r="K18" s="196">
        <v>8800</v>
      </c>
      <c r="L18" s="196">
        <v>8900</v>
      </c>
      <c r="M18" s="196">
        <v>9700</v>
      </c>
      <c r="N18" s="196">
        <v>9930</v>
      </c>
      <c r="O18" s="197">
        <f t="shared" si="0"/>
        <v>121167</v>
      </c>
    </row>
    <row r="19" spans="1:15" s="198" customFormat="1" ht="13.5" customHeight="1">
      <c r="A19" s="195" t="s">
        <v>18</v>
      </c>
      <c r="B19" s="595" t="s">
        <v>35</v>
      </c>
      <c r="C19" s="196">
        <v>1200</v>
      </c>
      <c r="D19" s="196">
        <v>1200</v>
      </c>
      <c r="E19" s="196">
        <v>1200</v>
      </c>
      <c r="F19" s="196">
        <v>1200</v>
      </c>
      <c r="G19" s="196">
        <v>800</v>
      </c>
      <c r="H19" s="196">
        <v>700</v>
      </c>
      <c r="I19" s="196">
        <v>600</v>
      </c>
      <c r="J19" s="196">
        <v>600</v>
      </c>
      <c r="K19" s="196">
        <v>9900</v>
      </c>
      <c r="L19" s="196">
        <v>2000</v>
      </c>
      <c r="M19" s="196">
        <v>2030</v>
      </c>
      <c r="N19" s="196">
        <v>2000</v>
      </c>
      <c r="O19" s="197">
        <f t="shared" si="0"/>
        <v>23430</v>
      </c>
    </row>
    <row r="20" spans="1:15" s="198" customFormat="1" ht="13.5" customHeight="1">
      <c r="A20" s="195" t="s">
        <v>19</v>
      </c>
      <c r="B20" s="595" t="s">
        <v>146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7">
        <f t="shared" si="0"/>
        <v>0</v>
      </c>
    </row>
    <row r="21" spans="1:15" s="198" customFormat="1" ht="13.5" customHeight="1">
      <c r="A21" s="195" t="s">
        <v>20</v>
      </c>
      <c r="B21" s="595" t="s">
        <v>147</v>
      </c>
      <c r="C21" s="196">
        <v>900</v>
      </c>
      <c r="D21" s="196">
        <v>500</v>
      </c>
      <c r="E21" s="196">
        <v>400</v>
      </c>
      <c r="F21" s="196">
        <v>500</v>
      </c>
      <c r="G21" s="196">
        <v>2000</v>
      </c>
      <c r="H21" s="196">
        <v>1000</v>
      </c>
      <c r="I21" s="196">
        <v>2000</v>
      </c>
      <c r="J21" s="196">
        <v>500</v>
      </c>
      <c r="K21" s="196">
        <v>2200</v>
      </c>
      <c r="L21" s="196">
        <v>500</v>
      </c>
      <c r="M21" s="196">
        <v>800</v>
      </c>
      <c r="N21" s="196">
        <v>200</v>
      </c>
      <c r="O21" s="197">
        <f t="shared" si="0"/>
        <v>11500</v>
      </c>
    </row>
    <row r="22" spans="1:15" s="198" customFormat="1" ht="27" customHeight="1">
      <c r="A22" s="195" t="s">
        <v>21</v>
      </c>
      <c r="B22" s="597" t="s">
        <v>475</v>
      </c>
      <c r="C22" s="196">
        <v>20</v>
      </c>
      <c r="D22" s="196">
        <v>20</v>
      </c>
      <c r="E22" s="196">
        <v>3013</v>
      </c>
      <c r="F22" s="196">
        <v>20</v>
      </c>
      <c r="G22" s="196">
        <v>20</v>
      </c>
      <c r="H22" s="196">
        <v>20</v>
      </c>
      <c r="I22" s="196">
        <v>0</v>
      </c>
      <c r="J22" s="196">
        <v>0</v>
      </c>
      <c r="K22" s="196">
        <v>2354</v>
      </c>
      <c r="L22" s="196">
        <v>20</v>
      </c>
      <c r="M22" s="196">
        <v>20</v>
      </c>
      <c r="N22" s="196">
        <v>20</v>
      </c>
      <c r="O22" s="197">
        <f t="shared" si="0"/>
        <v>5527</v>
      </c>
    </row>
    <row r="23" spans="1:15" s="198" customFormat="1" ht="13.5" customHeight="1">
      <c r="A23" s="195" t="s">
        <v>22</v>
      </c>
      <c r="B23" s="595" t="s">
        <v>36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>
        <v>31840</v>
      </c>
      <c r="O23" s="197">
        <f t="shared" si="0"/>
        <v>31840</v>
      </c>
    </row>
    <row r="24" spans="1:15" s="198" customFormat="1" ht="13.5" customHeight="1">
      <c r="A24" s="195" t="s">
        <v>23</v>
      </c>
      <c r="B24" s="595" t="s">
        <v>98</v>
      </c>
      <c r="C24" s="196"/>
      <c r="D24" s="196"/>
      <c r="E24" s="196">
        <v>250</v>
      </c>
      <c r="F24" s="196"/>
      <c r="G24" s="196"/>
      <c r="H24" s="196">
        <v>250</v>
      </c>
      <c r="I24" s="196"/>
      <c r="J24" s="196"/>
      <c r="K24" s="196">
        <v>250</v>
      </c>
      <c r="L24" s="196"/>
      <c r="M24" s="196"/>
      <c r="N24" s="196">
        <v>250</v>
      </c>
      <c r="O24" s="197">
        <f t="shared" si="0"/>
        <v>1000</v>
      </c>
    </row>
    <row r="25" spans="1:15" s="198" customFormat="1" ht="13.5" customHeight="1">
      <c r="A25" s="195" t="s">
        <v>24</v>
      </c>
      <c r="B25" s="595" t="s">
        <v>473</v>
      </c>
      <c r="C25" s="196">
        <v>10000</v>
      </c>
      <c r="D25" s="196">
        <v>7000</v>
      </c>
      <c r="E25" s="196">
        <v>3000</v>
      </c>
      <c r="F25" s="196">
        <v>2357</v>
      </c>
      <c r="G25" s="196">
        <v>5000</v>
      </c>
      <c r="H25" s="196">
        <v>3000</v>
      </c>
      <c r="I25" s="196"/>
      <c r="J25" s="196"/>
      <c r="K25" s="196"/>
      <c r="L25" s="196"/>
      <c r="M25" s="196"/>
      <c r="N25" s="196"/>
      <c r="O25" s="197">
        <v>31107</v>
      </c>
    </row>
    <row r="26" spans="1:15" s="198" customFormat="1" ht="13.5" customHeight="1" thickBot="1">
      <c r="A26" s="195" t="s">
        <v>25</v>
      </c>
      <c r="B26" s="595" t="s">
        <v>474</v>
      </c>
      <c r="C26" s="196"/>
      <c r="D26" s="196"/>
      <c r="E26" s="196">
        <v>833</v>
      </c>
      <c r="F26" s="196"/>
      <c r="G26" s="196"/>
      <c r="H26" s="196">
        <v>833</v>
      </c>
      <c r="I26" s="196"/>
      <c r="J26" s="196"/>
      <c r="K26" s="196">
        <v>833</v>
      </c>
      <c r="L26" s="196"/>
      <c r="M26" s="196"/>
      <c r="N26" s="196">
        <v>834</v>
      </c>
      <c r="O26" s="197">
        <f t="shared" si="0"/>
        <v>3333</v>
      </c>
    </row>
    <row r="27" spans="1:15" s="190" customFormat="1" ht="15.75" customHeight="1" thickBot="1">
      <c r="A27" s="204" t="s">
        <v>26</v>
      </c>
      <c r="B27" s="71" t="s">
        <v>136</v>
      </c>
      <c r="C27" s="201">
        <f aca="true" t="shared" si="2" ref="C27:N27">SUM(C16:C26)</f>
        <v>37155</v>
      </c>
      <c r="D27" s="201">
        <f t="shared" si="2"/>
        <v>34400</v>
      </c>
      <c r="E27" s="201">
        <f t="shared" si="2"/>
        <v>35476</v>
      </c>
      <c r="F27" s="201">
        <f t="shared" si="2"/>
        <v>30077</v>
      </c>
      <c r="G27" s="201">
        <f t="shared" si="2"/>
        <v>43620</v>
      </c>
      <c r="H27" s="201">
        <f t="shared" si="2"/>
        <v>32850</v>
      </c>
      <c r="I27" s="201">
        <f t="shared" si="2"/>
        <v>29550</v>
      </c>
      <c r="J27" s="201">
        <f t="shared" si="2"/>
        <v>25900</v>
      </c>
      <c r="K27" s="201">
        <f t="shared" si="2"/>
        <v>41137</v>
      </c>
      <c r="L27" s="201">
        <f t="shared" si="2"/>
        <v>28220</v>
      </c>
      <c r="M27" s="201">
        <f t="shared" si="2"/>
        <v>29350</v>
      </c>
      <c r="N27" s="201">
        <f t="shared" si="2"/>
        <v>61255</v>
      </c>
      <c r="O27" s="202">
        <f t="shared" si="0"/>
        <v>428990</v>
      </c>
    </row>
    <row r="28" spans="1:15" ht="16.5" thickBot="1">
      <c r="A28" s="204" t="s">
        <v>27</v>
      </c>
      <c r="B28" s="599" t="s">
        <v>137</v>
      </c>
      <c r="C28" s="205">
        <f>C14-C27</f>
        <v>20145</v>
      </c>
      <c r="D28" s="205">
        <f aca="true" t="shared" si="3" ref="D28:M28">D14-D27+C28</f>
        <v>2965</v>
      </c>
      <c r="E28" s="205">
        <f t="shared" si="3"/>
        <v>72489</v>
      </c>
      <c r="F28" s="205">
        <f t="shared" si="3"/>
        <v>65032</v>
      </c>
      <c r="G28" s="205">
        <f t="shared" si="3"/>
        <v>48220</v>
      </c>
      <c r="H28" s="205">
        <f t="shared" si="3"/>
        <v>35890</v>
      </c>
      <c r="I28" s="205">
        <f t="shared" si="3"/>
        <v>22660</v>
      </c>
      <c r="J28" s="205">
        <f t="shared" si="3"/>
        <v>13080</v>
      </c>
      <c r="K28" s="205">
        <f t="shared" si="3"/>
        <v>50999</v>
      </c>
      <c r="L28" s="205">
        <f t="shared" si="3"/>
        <v>42999</v>
      </c>
      <c r="M28" s="205">
        <f t="shared" si="3"/>
        <v>31369</v>
      </c>
      <c r="N28" s="205">
        <v>0</v>
      </c>
      <c r="O28" s="206">
        <f>O14-O27</f>
        <v>0</v>
      </c>
    </row>
    <row r="29" ht="15.75">
      <c r="A29" s="208"/>
    </row>
    <row r="30" spans="2:4" ht="15.75">
      <c r="B30" s="209"/>
      <c r="C30" s="210"/>
      <c r="D30" s="21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Layout" zoomScaleSheetLayoutView="100" workbookViewId="0" topLeftCell="B9">
      <selection activeCell="E12" sqref="E12"/>
    </sheetView>
  </sheetViews>
  <sheetFormatPr defaultColWidth="9.00390625" defaultRowHeight="12.75"/>
  <cols>
    <col min="1" max="1" width="6.875" style="88" customWidth="1"/>
    <col min="2" max="2" width="52.50390625" style="89" customWidth="1"/>
    <col min="3" max="3" width="16.625" style="88" customWidth="1"/>
    <col min="4" max="4" width="52.50390625" style="88" customWidth="1"/>
    <col min="5" max="5" width="16.625" style="88" customWidth="1"/>
    <col min="6" max="16384" width="9.375" style="88" customWidth="1"/>
  </cols>
  <sheetData>
    <row r="1" spans="2:6" ht="39.75" customHeight="1">
      <c r="B1" s="86" t="s">
        <v>212</v>
      </c>
      <c r="C1" s="87"/>
      <c r="D1" s="87"/>
      <c r="E1" s="87"/>
      <c r="F1" s="620" t="s">
        <v>591</v>
      </c>
    </row>
    <row r="2" spans="5:6" ht="14.25" thickBot="1">
      <c r="E2" s="90" t="s">
        <v>63</v>
      </c>
      <c r="F2" s="620"/>
    </row>
    <row r="3" spans="1:6" ht="18" customHeight="1" thickBot="1">
      <c r="A3" s="626" t="s">
        <v>74</v>
      </c>
      <c r="B3" s="91" t="s">
        <v>47</v>
      </c>
      <c r="C3" s="92"/>
      <c r="D3" s="91" t="s">
        <v>53</v>
      </c>
      <c r="E3" s="93"/>
      <c r="F3" s="620"/>
    </row>
    <row r="4" spans="1:6" s="96" customFormat="1" ht="35.25" customHeight="1" thickBot="1">
      <c r="A4" s="627"/>
      <c r="B4" s="94" t="s">
        <v>64</v>
      </c>
      <c r="C4" s="95" t="s">
        <v>242</v>
      </c>
      <c r="D4" s="94" t="s">
        <v>64</v>
      </c>
      <c r="E4" s="600" t="s">
        <v>242</v>
      </c>
      <c r="F4" s="620"/>
    </row>
    <row r="5" spans="1:6" s="242" customFormat="1" ht="12" customHeight="1" thickBot="1">
      <c r="A5" s="243">
        <v>1</v>
      </c>
      <c r="B5" s="244">
        <v>2</v>
      </c>
      <c r="C5" s="245" t="s">
        <v>5</v>
      </c>
      <c r="D5" s="244" t="s">
        <v>6</v>
      </c>
      <c r="E5" s="246" t="s">
        <v>7</v>
      </c>
      <c r="F5" s="620"/>
    </row>
    <row r="6" spans="1:6" ht="12.75" customHeight="1">
      <c r="A6" s="232" t="s">
        <v>3</v>
      </c>
      <c r="B6" s="224" t="s">
        <v>391</v>
      </c>
      <c r="C6" s="53">
        <v>253036</v>
      </c>
      <c r="D6" s="224" t="s">
        <v>65</v>
      </c>
      <c r="E6" s="52">
        <v>160067</v>
      </c>
      <c r="F6" s="620"/>
    </row>
    <row r="7" spans="1:6" ht="12.75" customHeight="1">
      <c r="A7" s="233" t="s">
        <v>4</v>
      </c>
      <c r="B7" s="98" t="s">
        <v>289</v>
      </c>
      <c r="C7" s="54"/>
      <c r="D7" s="98" t="s">
        <v>66</v>
      </c>
      <c r="E7" s="48">
        <v>40769</v>
      </c>
      <c r="F7" s="620"/>
    </row>
    <row r="8" spans="1:6" ht="12.75" customHeight="1">
      <c r="A8" s="233" t="s">
        <v>5</v>
      </c>
      <c r="B8" s="98" t="s">
        <v>262</v>
      </c>
      <c r="C8" s="54"/>
      <c r="D8" s="98" t="s">
        <v>67</v>
      </c>
      <c r="E8" s="48">
        <v>120717</v>
      </c>
      <c r="F8" s="620"/>
    </row>
    <row r="9" spans="1:6" ht="12.75" customHeight="1">
      <c r="A9" s="233" t="s">
        <v>6</v>
      </c>
      <c r="B9" s="225" t="s">
        <v>93</v>
      </c>
      <c r="C9" s="54">
        <v>102382</v>
      </c>
      <c r="D9" s="98" t="s">
        <v>330</v>
      </c>
      <c r="E9" s="48">
        <v>17727</v>
      </c>
      <c r="F9" s="620"/>
    </row>
    <row r="10" spans="1:6" ht="12.75" customHeight="1">
      <c r="A10" s="233" t="s">
        <v>7</v>
      </c>
      <c r="B10" s="98" t="s">
        <v>138</v>
      </c>
      <c r="C10" s="54">
        <v>14439</v>
      </c>
      <c r="D10" s="98" t="s">
        <v>36</v>
      </c>
      <c r="E10" s="48">
        <v>840</v>
      </c>
      <c r="F10" s="620"/>
    </row>
    <row r="11" spans="1:6" ht="12.75" customHeight="1">
      <c r="A11" s="233" t="s">
        <v>8</v>
      </c>
      <c r="B11" s="98" t="s">
        <v>52</v>
      </c>
      <c r="C11" s="97">
        <v>10145</v>
      </c>
      <c r="D11" s="98" t="s">
        <v>329</v>
      </c>
      <c r="E11" s="48">
        <v>23430</v>
      </c>
      <c r="F11" s="620"/>
    </row>
    <row r="12" spans="1:6" ht="12.75" customHeight="1">
      <c r="A12" s="233" t="s">
        <v>9</v>
      </c>
      <c r="B12" s="98" t="s">
        <v>601</v>
      </c>
      <c r="C12" s="54">
        <v>242757</v>
      </c>
      <c r="D12" s="98" t="s">
        <v>601</v>
      </c>
      <c r="E12" s="48"/>
      <c r="F12" s="620"/>
    </row>
    <row r="13" spans="1:6" ht="12.75" customHeight="1">
      <c r="A13" s="233" t="s">
        <v>10</v>
      </c>
      <c r="B13" s="98" t="s">
        <v>220</v>
      </c>
      <c r="C13" s="54"/>
      <c r="D13" s="98"/>
      <c r="E13" s="48"/>
      <c r="F13" s="620"/>
    </row>
    <row r="14" spans="1:6" ht="12.75" customHeight="1">
      <c r="A14" s="233" t="s">
        <v>11</v>
      </c>
      <c r="B14" s="601"/>
      <c r="C14" s="97"/>
      <c r="D14" s="98"/>
      <c r="E14" s="48"/>
      <c r="F14" s="620"/>
    </row>
    <row r="15" spans="1:6" ht="12.75" customHeight="1">
      <c r="A15" s="233" t="s">
        <v>12</v>
      </c>
      <c r="B15" s="98"/>
      <c r="C15" s="54"/>
      <c r="D15" s="98"/>
      <c r="E15" s="48"/>
      <c r="F15" s="620"/>
    </row>
    <row r="16" spans="1:6" ht="12.75" customHeight="1">
      <c r="A16" s="233" t="s">
        <v>13</v>
      </c>
      <c r="B16" s="98"/>
      <c r="C16" s="54"/>
      <c r="D16" s="98"/>
      <c r="E16" s="48"/>
      <c r="F16" s="620"/>
    </row>
    <row r="17" spans="1:6" ht="12.75" customHeight="1" thickBot="1">
      <c r="A17" s="233" t="s">
        <v>14</v>
      </c>
      <c r="B17" s="116"/>
      <c r="C17" s="55"/>
      <c r="D17" s="98"/>
      <c r="E17" s="51"/>
      <c r="F17" s="620"/>
    </row>
    <row r="18" spans="1:6" ht="15.75" customHeight="1" thickBot="1">
      <c r="A18" s="235" t="s">
        <v>15</v>
      </c>
      <c r="B18" s="236" t="s">
        <v>192</v>
      </c>
      <c r="C18" s="254">
        <f>SUM(C6:C17)</f>
        <v>622759</v>
      </c>
      <c r="D18" s="248" t="s">
        <v>193</v>
      </c>
      <c r="E18" s="256">
        <f>SUM(E6:E17)</f>
        <v>363550</v>
      </c>
      <c r="F18" s="620"/>
    </row>
    <row r="19" spans="1:6" ht="12.75" customHeight="1">
      <c r="A19" s="265" t="s">
        <v>16</v>
      </c>
      <c r="B19" s="266" t="s">
        <v>213</v>
      </c>
      <c r="C19" s="283">
        <v>30000</v>
      </c>
      <c r="D19" s="226" t="s">
        <v>354</v>
      </c>
      <c r="E19" s="287"/>
      <c r="F19" s="620"/>
    </row>
    <row r="20" spans="1:6" ht="12.75" customHeight="1">
      <c r="A20" s="267" t="s">
        <v>17</v>
      </c>
      <c r="B20" s="268" t="s">
        <v>392</v>
      </c>
      <c r="C20" s="284"/>
      <c r="D20" s="226" t="s">
        <v>355</v>
      </c>
      <c r="E20" s="288"/>
      <c r="F20" s="620"/>
    </row>
    <row r="21" spans="1:6" ht="12.75" customHeight="1">
      <c r="A21" s="270" t="s">
        <v>18</v>
      </c>
      <c r="B21" s="226" t="s">
        <v>317</v>
      </c>
      <c r="C21" s="285"/>
      <c r="D21" s="226" t="s">
        <v>395</v>
      </c>
      <c r="E21" s="288"/>
      <c r="F21" s="620"/>
    </row>
    <row r="22" spans="1:6" ht="12.75" customHeight="1">
      <c r="A22" s="270" t="s">
        <v>19</v>
      </c>
      <c r="B22" s="226" t="s">
        <v>318</v>
      </c>
      <c r="C22" s="285"/>
      <c r="D22" s="226" t="s">
        <v>210</v>
      </c>
      <c r="E22" s="288"/>
      <c r="F22" s="620"/>
    </row>
    <row r="23" spans="1:6" ht="12.75" customHeight="1">
      <c r="A23" s="270" t="s">
        <v>20</v>
      </c>
      <c r="B23" s="226" t="s">
        <v>393</v>
      </c>
      <c r="C23" s="285"/>
      <c r="D23" s="271" t="s">
        <v>356</v>
      </c>
      <c r="E23" s="288"/>
      <c r="F23" s="620"/>
    </row>
    <row r="24" spans="1:6" ht="12.75" customHeight="1">
      <c r="A24" s="270" t="s">
        <v>21</v>
      </c>
      <c r="B24" s="226" t="s">
        <v>394</v>
      </c>
      <c r="C24" s="285"/>
      <c r="D24" s="226" t="s">
        <v>396</v>
      </c>
      <c r="E24" s="288"/>
      <c r="F24" s="620"/>
    </row>
    <row r="25" spans="1:6" ht="12.75" customHeight="1">
      <c r="A25" s="269" t="s">
        <v>22</v>
      </c>
      <c r="B25" s="271" t="s">
        <v>321</v>
      </c>
      <c r="C25" s="286"/>
      <c r="D25" s="224" t="s">
        <v>357</v>
      </c>
      <c r="E25" s="287"/>
      <c r="F25" s="620"/>
    </row>
    <row r="26" spans="1:6" ht="12.75" customHeight="1">
      <c r="A26" s="270" t="s">
        <v>23</v>
      </c>
      <c r="B26" s="226" t="s">
        <v>322</v>
      </c>
      <c r="C26" s="285"/>
      <c r="D26" s="98" t="s">
        <v>358</v>
      </c>
      <c r="E26" s="288"/>
      <c r="F26" s="620"/>
    </row>
    <row r="27" spans="1:6" ht="12.75" customHeight="1">
      <c r="A27" s="232" t="s">
        <v>24</v>
      </c>
      <c r="B27" s="224"/>
      <c r="C27" s="289"/>
      <c r="D27" s="224" t="s">
        <v>158</v>
      </c>
      <c r="E27" s="290"/>
      <c r="F27" s="620"/>
    </row>
    <row r="28" spans="1:6" ht="12.75" customHeight="1">
      <c r="A28" s="234" t="s">
        <v>25</v>
      </c>
      <c r="B28" s="116"/>
      <c r="C28" s="291"/>
      <c r="D28" s="116"/>
      <c r="E28" s="292"/>
      <c r="F28" s="620"/>
    </row>
    <row r="29" spans="1:6" ht="12.75" customHeight="1" thickBot="1">
      <c r="A29" s="240" t="s">
        <v>26</v>
      </c>
      <c r="B29" s="99"/>
      <c r="C29" s="295"/>
      <c r="D29" s="99"/>
      <c r="E29" s="293"/>
      <c r="F29" s="620"/>
    </row>
    <row r="30" spans="1:6" ht="15.75" customHeight="1" thickBot="1">
      <c r="A30" s="235" t="s">
        <v>27</v>
      </c>
      <c r="B30" s="236" t="s">
        <v>403</v>
      </c>
      <c r="C30" s="254">
        <f>SUM(C21:C29)</f>
        <v>0</v>
      </c>
      <c r="D30" s="236" t="s">
        <v>404</v>
      </c>
      <c r="E30" s="256">
        <f>SUM(E19:E29)</f>
        <v>0</v>
      </c>
      <c r="F30" s="620"/>
    </row>
    <row r="31" spans="1:6" ht="18" customHeight="1" thickBot="1">
      <c r="A31" s="235" t="s">
        <v>28</v>
      </c>
      <c r="B31" s="72" t="s">
        <v>407</v>
      </c>
      <c r="C31" s="254">
        <f>+C18+C19+C20+C30</f>
        <v>652759</v>
      </c>
      <c r="D31" s="72" t="s">
        <v>406</v>
      </c>
      <c r="E31" s="256">
        <f>+E18+E30</f>
        <v>363550</v>
      </c>
      <c r="F31" s="620"/>
    </row>
    <row r="32" spans="1:6" ht="18" customHeight="1" thickBot="1">
      <c r="A32" s="235" t="s">
        <v>29</v>
      </c>
      <c r="B32" s="317" t="s">
        <v>239</v>
      </c>
      <c r="C32" s="318" t="str">
        <f>IF(((E18-C18)&gt;0),E18-C18,"----")</f>
        <v>----</v>
      </c>
      <c r="D32" s="317" t="s">
        <v>240</v>
      </c>
      <c r="E32" s="319">
        <f>IF(((C18-E18)&gt;0),C18-E18,"----")</f>
        <v>259209</v>
      </c>
      <c r="F32" s="620"/>
    </row>
    <row r="35" ht="15.75">
      <c r="B35" s="241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15" workbookViewId="0" topLeftCell="A4">
      <selection activeCell="F30" sqref="F30"/>
    </sheetView>
  </sheetViews>
  <sheetFormatPr defaultColWidth="9.00390625" defaultRowHeight="12.75"/>
  <cols>
    <col min="1" max="1" width="6.875" style="88" customWidth="1"/>
    <col min="2" max="2" width="52.50390625" style="89" customWidth="1"/>
    <col min="3" max="3" width="16.625" style="88" customWidth="1"/>
    <col min="4" max="4" width="52.50390625" style="88" customWidth="1"/>
    <col min="5" max="5" width="16.625" style="88" customWidth="1"/>
    <col min="6" max="16384" width="9.375" style="88" customWidth="1"/>
  </cols>
  <sheetData>
    <row r="1" spans="2:6" ht="39.75" customHeight="1">
      <c r="B1" s="86" t="s">
        <v>214</v>
      </c>
      <c r="C1" s="87"/>
      <c r="D1" s="87"/>
      <c r="E1" s="87"/>
      <c r="F1" s="620" t="s">
        <v>592</v>
      </c>
    </row>
    <row r="2" spans="5:6" ht="14.25" thickBot="1">
      <c r="E2" s="90" t="s">
        <v>63</v>
      </c>
      <c r="F2" s="620"/>
    </row>
    <row r="3" spans="1:6" ht="24" customHeight="1" thickBot="1">
      <c r="A3" s="628" t="s">
        <v>74</v>
      </c>
      <c r="B3" s="91" t="s">
        <v>47</v>
      </c>
      <c r="C3" s="92"/>
      <c r="D3" s="91" t="s">
        <v>53</v>
      </c>
      <c r="E3" s="93"/>
      <c r="F3" s="620"/>
    </row>
    <row r="4" spans="1:6" s="96" customFormat="1" ht="35.25" customHeight="1" thickBot="1">
      <c r="A4" s="629"/>
      <c r="B4" s="94" t="s">
        <v>64</v>
      </c>
      <c r="C4" s="95" t="s">
        <v>242</v>
      </c>
      <c r="D4" s="94" t="s">
        <v>64</v>
      </c>
      <c r="E4" s="600" t="s">
        <v>242</v>
      </c>
      <c r="F4" s="620"/>
    </row>
    <row r="5" spans="1:6" s="96" customFormat="1" ht="12" customHeight="1" thickBot="1">
      <c r="A5" s="243">
        <v>1</v>
      </c>
      <c r="B5" s="244">
        <v>2</v>
      </c>
      <c r="C5" s="245">
        <v>3</v>
      </c>
      <c r="D5" s="244">
        <v>4</v>
      </c>
      <c r="E5" s="246">
        <v>5</v>
      </c>
      <c r="F5" s="620"/>
    </row>
    <row r="6" spans="1:6" ht="12.75" customHeight="1">
      <c r="A6" s="232" t="s">
        <v>3</v>
      </c>
      <c r="B6" s="224" t="s">
        <v>90</v>
      </c>
      <c r="C6" s="53"/>
      <c r="D6" s="224" t="s">
        <v>333</v>
      </c>
      <c r="E6" s="52">
        <v>10132</v>
      </c>
      <c r="F6" s="620"/>
    </row>
    <row r="7" spans="1:6" ht="12.75" customHeight="1">
      <c r="A7" s="233" t="s">
        <v>4</v>
      </c>
      <c r="B7" s="98" t="s">
        <v>397</v>
      </c>
      <c r="C7" s="54"/>
      <c r="D7" s="98" t="s">
        <v>334</v>
      </c>
      <c r="E7" s="48">
        <v>3000</v>
      </c>
      <c r="F7" s="620"/>
    </row>
    <row r="8" spans="1:6" ht="12.75" customHeight="1">
      <c r="A8" s="233" t="s">
        <v>5</v>
      </c>
      <c r="B8" s="98" t="s">
        <v>204</v>
      </c>
      <c r="C8" s="54"/>
      <c r="D8" s="98" t="s">
        <v>335</v>
      </c>
      <c r="E8" s="48"/>
      <c r="F8" s="620"/>
    </row>
    <row r="9" spans="1:6" ht="12.75" customHeight="1">
      <c r="A9" s="233" t="s">
        <v>6</v>
      </c>
      <c r="B9" s="98" t="s">
        <v>274</v>
      </c>
      <c r="C9" s="54"/>
      <c r="D9" s="98" t="s">
        <v>336</v>
      </c>
      <c r="E9" s="48"/>
      <c r="F9" s="620"/>
    </row>
    <row r="10" spans="1:6" ht="12.75" customHeight="1">
      <c r="A10" s="233" t="s">
        <v>7</v>
      </c>
      <c r="B10" s="98" t="s">
        <v>51</v>
      </c>
      <c r="C10" s="54"/>
      <c r="D10" s="98" t="s">
        <v>399</v>
      </c>
      <c r="E10" s="48">
        <v>4523</v>
      </c>
      <c r="F10" s="620"/>
    </row>
    <row r="11" spans="1:6" ht="12.75" customHeight="1">
      <c r="A11" s="233" t="s">
        <v>8</v>
      </c>
      <c r="B11" s="98" t="s">
        <v>185</v>
      </c>
      <c r="C11" s="97"/>
      <c r="D11" s="98" t="s">
        <v>400</v>
      </c>
      <c r="E11" s="48">
        <v>2452</v>
      </c>
      <c r="F11" s="620"/>
    </row>
    <row r="12" spans="1:6" ht="12.75" customHeight="1">
      <c r="A12" s="233" t="s">
        <v>9</v>
      </c>
      <c r="B12" s="98" t="s">
        <v>138</v>
      </c>
      <c r="C12" s="54">
        <v>7000</v>
      </c>
      <c r="D12" s="98" t="s">
        <v>343</v>
      </c>
      <c r="E12" s="48">
        <v>11000</v>
      </c>
      <c r="F12" s="620"/>
    </row>
    <row r="13" spans="1:6" ht="12.75" customHeight="1">
      <c r="A13" s="233" t="s">
        <v>10</v>
      </c>
      <c r="B13" s="98" t="s">
        <v>398</v>
      </c>
      <c r="C13" s="54"/>
      <c r="D13" s="226" t="s">
        <v>36</v>
      </c>
      <c r="E13" s="48">
        <v>31000</v>
      </c>
      <c r="F13" s="620"/>
    </row>
    <row r="14" spans="1:6" ht="12.75" customHeight="1">
      <c r="A14" s="233" t="s">
        <v>11</v>
      </c>
      <c r="B14" s="98" t="s">
        <v>203</v>
      </c>
      <c r="C14" s="97">
        <v>11988</v>
      </c>
      <c r="D14" s="98"/>
      <c r="E14" s="48"/>
      <c r="F14" s="620"/>
    </row>
    <row r="15" spans="1:6" ht="12.75" customHeight="1" thickBot="1">
      <c r="A15" s="233" t="s">
        <v>12</v>
      </c>
      <c r="B15" s="98"/>
      <c r="C15" s="48"/>
      <c r="D15" s="98"/>
      <c r="E15" s="48"/>
      <c r="F15" s="620"/>
    </row>
    <row r="16" spans="1:6" ht="15.75" customHeight="1" thickBot="1">
      <c r="A16" s="235" t="s">
        <v>13</v>
      </c>
      <c r="B16" s="236" t="s">
        <v>192</v>
      </c>
      <c r="C16" s="254">
        <f>SUM(C6:C15)</f>
        <v>18988</v>
      </c>
      <c r="D16" s="236" t="s">
        <v>193</v>
      </c>
      <c r="E16" s="256">
        <f>SUM(E6:E15)</f>
        <v>62107</v>
      </c>
      <c r="F16" s="620"/>
    </row>
    <row r="17" spans="1:6" ht="12.75" customHeight="1">
      <c r="A17" s="273" t="s">
        <v>14</v>
      </c>
      <c r="B17" s="266" t="s">
        <v>215</v>
      </c>
      <c r="C17" s="294"/>
      <c r="D17" s="226" t="s">
        <v>354</v>
      </c>
      <c r="E17" s="290"/>
      <c r="F17" s="620"/>
    </row>
    <row r="18" spans="1:6" ht="12.75" customHeight="1">
      <c r="A18" s="233" t="s">
        <v>15</v>
      </c>
      <c r="B18" s="226" t="s">
        <v>317</v>
      </c>
      <c r="C18" s="285"/>
      <c r="D18" s="226" t="s">
        <v>360</v>
      </c>
      <c r="E18" s="288"/>
      <c r="F18" s="620"/>
    </row>
    <row r="19" spans="1:6" ht="12.75" customHeight="1">
      <c r="A19" s="233" t="s">
        <v>16</v>
      </c>
      <c r="B19" s="226" t="s">
        <v>205</v>
      </c>
      <c r="C19" s="285"/>
      <c r="D19" s="226" t="s">
        <v>209</v>
      </c>
      <c r="E19" s="288"/>
      <c r="F19" s="620"/>
    </row>
    <row r="20" spans="1:6" ht="12.75" customHeight="1">
      <c r="A20" s="233" t="s">
        <v>17</v>
      </c>
      <c r="B20" s="226" t="s">
        <v>206</v>
      </c>
      <c r="C20" s="285"/>
      <c r="D20" s="226" t="s">
        <v>210</v>
      </c>
      <c r="E20" s="288">
        <v>3333</v>
      </c>
      <c r="F20" s="620"/>
    </row>
    <row r="21" spans="1:6" ht="12.75" customHeight="1">
      <c r="A21" s="233" t="s">
        <v>18</v>
      </c>
      <c r="B21" s="226" t="s">
        <v>319</v>
      </c>
      <c r="C21" s="285"/>
      <c r="D21" s="271" t="s">
        <v>356</v>
      </c>
      <c r="E21" s="288"/>
      <c r="F21" s="620"/>
    </row>
    <row r="22" spans="1:6" ht="12.75" customHeight="1">
      <c r="A22" s="233" t="s">
        <v>19</v>
      </c>
      <c r="B22" s="271" t="s">
        <v>401</v>
      </c>
      <c r="C22" s="285"/>
      <c r="D22" s="226" t="s">
        <v>361</v>
      </c>
      <c r="E22" s="288"/>
      <c r="F22" s="620"/>
    </row>
    <row r="23" spans="1:6" ht="12.75" customHeight="1">
      <c r="A23" s="233" t="s">
        <v>20</v>
      </c>
      <c r="B23" s="226" t="s">
        <v>321</v>
      </c>
      <c r="C23" s="285"/>
      <c r="D23" s="224" t="s">
        <v>358</v>
      </c>
      <c r="E23" s="288"/>
      <c r="F23" s="620"/>
    </row>
    <row r="24" spans="1:6" ht="12.75" customHeight="1">
      <c r="A24" s="233" t="s">
        <v>21</v>
      </c>
      <c r="B24" s="224" t="s">
        <v>326</v>
      </c>
      <c r="C24" s="285"/>
      <c r="D24" s="98" t="s">
        <v>362</v>
      </c>
      <c r="E24" s="288"/>
      <c r="F24" s="620"/>
    </row>
    <row r="25" spans="1:6" ht="12.75" customHeight="1">
      <c r="A25" s="233" t="s">
        <v>22</v>
      </c>
      <c r="B25" s="116"/>
      <c r="C25" s="285"/>
      <c r="D25" s="224"/>
      <c r="E25" s="288"/>
      <c r="F25" s="620"/>
    </row>
    <row r="26" spans="1:6" ht="12.75" customHeight="1" thickBot="1">
      <c r="A26" s="234" t="s">
        <v>23</v>
      </c>
      <c r="B26" s="99"/>
      <c r="C26" s="291"/>
      <c r="D26" s="116"/>
      <c r="E26" s="292"/>
      <c r="F26" s="620"/>
    </row>
    <row r="27" spans="1:6" ht="15.75" customHeight="1" thickBot="1">
      <c r="A27" s="235" t="s">
        <v>24</v>
      </c>
      <c r="B27" s="236" t="s">
        <v>216</v>
      </c>
      <c r="C27" s="254">
        <f>SUM(C18:C26)</f>
        <v>0</v>
      </c>
      <c r="D27" s="236" t="s">
        <v>219</v>
      </c>
      <c r="E27" s="138">
        <f>SUM(E17:E26)</f>
        <v>3333</v>
      </c>
      <c r="F27" s="620"/>
    </row>
    <row r="28" spans="1:6" ht="18" customHeight="1" thickBot="1">
      <c r="A28" s="235" t="s">
        <v>25</v>
      </c>
      <c r="B28" s="72" t="s">
        <v>217</v>
      </c>
      <c r="C28" s="257">
        <f>+C16+C17+C27</f>
        <v>18988</v>
      </c>
      <c r="D28" s="72" t="s">
        <v>218</v>
      </c>
      <c r="E28" s="258">
        <f>+E16+E27</f>
        <v>65440</v>
      </c>
      <c r="F28" s="620"/>
    </row>
    <row r="29" spans="1:6" ht="18" customHeight="1" thickBot="1">
      <c r="A29" s="235" t="s">
        <v>26</v>
      </c>
      <c r="B29" s="73" t="s">
        <v>239</v>
      </c>
      <c r="C29" s="255">
        <f>IF(((E16-C16)&gt;0),E16-C16,"----")</f>
        <v>43119</v>
      </c>
      <c r="D29" s="73" t="s">
        <v>240</v>
      </c>
      <c r="E29" s="602" t="str">
        <f>IF(((C16-E16)&gt;0),C16-E16,"----")</f>
        <v>----</v>
      </c>
      <c r="F29" s="620"/>
    </row>
    <row r="30" ht="12.75">
      <c r="F30" s="320"/>
    </row>
    <row r="31" ht="12.75">
      <c r="F31" s="320"/>
    </row>
    <row r="32" spans="2:6" ht="15.75">
      <c r="B32" s="241"/>
      <c r="F32" s="320"/>
    </row>
  </sheetData>
  <sheetProtection/>
  <mergeCells count="2">
    <mergeCell ref="A3:A4"/>
    <mergeCell ref="F1:F2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49" t="s">
        <v>194</v>
      </c>
      <c r="E1" s="259" t="s">
        <v>202</v>
      </c>
    </row>
    <row r="3" spans="1:5" ht="12.75">
      <c r="A3" s="279"/>
      <c r="B3" s="280"/>
      <c r="C3" s="279"/>
      <c r="D3" s="282"/>
      <c r="E3" s="280"/>
    </row>
    <row r="4" spans="1:5" ht="15.75">
      <c r="A4" s="173" t="s">
        <v>376</v>
      </c>
      <c r="B4" s="281"/>
      <c r="C4" s="279"/>
      <c r="D4" s="282"/>
      <c r="E4" s="280"/>
    </row>
    <row r="5" spans="1:5" ht="12.75">
      <c r="A5" s="279"/>
      <c r="B5" s="280"/>
      <c r="C5" s="279"/>
      <c r="D5" s="282"/>
      <c r="E5" s="280"/>
    </row>
    <row r="6" spans="1:5" ht="12.75">
      <c r="A6" s="279" t="s">
        <v>402</v>
      </c>
      <c r="B6" s="280">
        <f>+'1.sz.mell.'!C53</f>
        <v>641747</v>
      </c>
      <c r="C6" s="279" t="s">
        <v>232</v>
      </c>
      <c r="D6" s="282">
        <f>+'2.1.sz.mell  '!C18+'2.2.sz.mell  '!C16</f>
        <v>641747</v>
      </c>
      <c r="E6" s="280">
        <f aca="true" t="shared" si="0" ref="E6:E15">+B6-D6</f>
        <v>0</v>
      </c>
    </row>
    <row r="7" spans="1:5" ht="12.75">
      <c r="A7" s="279" t="s">
        <v>195</v>
      </c>
      <c r="B7" s="280">
        <f>+'1.sz.mell.'!C57</f>
        <v>0</v>
      </c>
      <c r="C7" s="279" t="s">
        <v>233</v>
      </c>
      <c r="D7" s="282">
        <f>+'2.1.sz.mell  '!C30+'2.2.sz.mell  '!C27</f>
        <v>0</v>
      </c>
      <c r="E7" s="280">
        <f t="shared" si="0"/>
        <v>0</v>
      </c>
    </row>
    <row r="8" spans="1:5" ht="12.75">
      <c r="A8" s="279" t="s">
        <v>405</v>
      </c>
      <c r="B8" s="280">
        <f>+'1.sz.mell.'!C73</f>
        <v>671747</v>
      </c>
      <c r="C8" s="279" t="s">
        <v>234</v>
      </c>
      <c r="D8" s="282">
        <f>+'2.1.sz.mell  '!C31+'2.2.sz.mell  '!C28</f>
        <v>671747</v>
      </c>
      <c r="E8" s="280">
        <f t="shared" si="0"/>
        <v>0</v>
      </c>
    </row>
    <row r="9" spans="1:5" ht="12.75">
      <c r="A9" s="279"/>
      <c r="B9" s="280"/>
      <c r="C9" s="279"/>
      <c r="D9" s="282"/>
      <c r="E9" s="280"/>
    </row>
    <row r="10" spans="1:5" ht="12.75">
      <c r="A10" s="279"/>
      <c r="B10" s="280"/>
      <c r="C10" s="279"/>
      <c r="D10" s="282"/>
      <c r="E10" s="280"/>
    </row>
    <row r="11" spans="1:5" ht="15.75">
      <c r="A11" s="173" t="s">
        <v>377</v>
      </c>
      <c r="B11" s="281"/>
      <c r="C11" s="279"/>
      <c r="D11" s="282"/>
      <c r="E11" s="280"/>
    </row>
    <row r="12" spans="1:5" ht="12.75">
      <c r="A12" s="279"/>
      <c r="B12" s="280"/>
      <c r="C12" s="279"/>
      <c r="D12" s="282"/>
      <c r="E12" s="280"/>
    </row>
    <row r="13" spans="1:5" ht="12.75">
      <c r="A13" s="279" t="s">
        <v>238</v>
      </c>
      <c r="B13" s="280">
        <f>+'1.sz.mell.'!C110</f>
        <v>668414</v>
      </c>
      <c r="C13" s="279" t="s">
        <v>235</v>
      </c>
      <c r="D13" s="282">
        <f>+'2.1.sz.mell  '!E18+'2.2.sz.mell  '!E16</f>
        <v>425657</v>
      </c>
      <c r="E13" s="280">
        <f t="shared" si="0"/>
        <v>242757</v>
      </c>
    </row>
    <row r="14" spans="1:5" ht="12.75">
      <c r="A14" s="279" t="s">
        <v>196</v>
      </c>
      <c r="B14" s="280">
        <f>+'1.sz.mell.'!C111</f>
        <v>3333</v>
      </c>
      <c r="C14" s="279" t="s">
        <v>236</v>
      </c>
      <c r="D14" s="282">
        <f>+'2.1.sz.mell  '!E30+'2.2.sz.mell  '!E27</f>
        <v>3333</v>
      </c>
      <c r="E14" s="280">
        <f t="shared" si="0"/>
        <v>0</v>
      </c>
    </row>
    <row r="15" spans="1:5" ht="12.75">
      <c r="A15" s="279" t="s">
        <v>197</v>
      </c>
      <c r="B15" s="280">
        <f>+'1.sz.mell.'!C130</f>
        <v>671747</v>
      </c>
      <c r="C15" s="279" t="s">
        <v>237</v>
      </c>
      <c r="D15" s="282">
        <f>+'2.1.sz.mell  '!E31+'2.2.sz.mell  '!E28</f>
        <v>428990</v>
      </c>
      <c r="E15" s="280">
        <f t="shared" si="0"/>
        <v>242757</v>
      </c>
    </row>
    <row r="16" spans="1:5" ht="12.75">
      <c r="A16" s="250"/>
      <c r="B16" s="250"/>
      <c r="C16" s="279"/>
      <c r="D16" s="282"/>
      <c r="E16" s="251"/>
    </row>
    <row r="17" spans="1:5" ht="12.75">
      <c r="A17" s="250"/>
      <c r="B17" s="250"/>
      <c r="C17" s="250"/>
      <c r="D17" s="250"/>
      <c r="E17" s="250"/>
    </row>
    <row r="18" spans="1:5" ht="12.75">
      <c r="A18" s="250"/>
      <c r="B18" s="250"/>
      <c r="C18" s="250"/>
      <c r="D18" s="250"/>
      <c r="E18" s="250"/>
    </row>
    <row r="19" spans="1:5" ht="12.75">
      <c r="A19" s="250"/>
      <c r="B19" s="250"/>
      <c r="C19" s="250"/>
      <c r="D19" s="250"/>
      <c r="E19" s="250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view="pageLayout" zoomScaleNormal="120" workbookViewId="0" topLeftCell="B4">
      <selection activeCell="B7" sqref="B7"/>
    </sheetView>
  </sheetViews>
  <sheetFormatPr defaultColWidth="9.00390625" defaultRowHeight="12.75"/>
  <cols>
    <col min="1" max="1" width="5.625" style="326" customWidth="1"/>
    <col min="2" max="2" width="83.625" style="326" customWidth="1"/>
    <col min="3" max="6" width="11.625" style="326" customWidth="1"/>
    <col min="7" max="7" width="15.125" style="326" customWidth="1"/>
    <col min="8" max="16384" width="9.375" style="326" customWidth="1"/>
  </cols>
  <sheetData>
    <row r="1" spans="1:7" ht="33" customHeight="1">
      <c r="A1" s="630" t="s">
        <v>518</v>
      </c>
      <c r="B1" s="630"/>
      <c r="C1" s="630"/>
      <c r="D1" s="630"/>
      <c r="E1" s="630"/>
      <c r="F1" s="630"/>
      <c r="G1" s="630"/>
    </row>
    <row r="2" spans="1:8" ht="15.75" customHeight="1" thickBot="1">
      <c r="A2" s="327"/>
      <c r="B2" s="327"/>
      <c r="C2" s="327"/>
      <c r="D2" s="631"/>
      <c r="E2" s="631"/>
      <c r="F2" s="638" t="s">
        <v>44</v>
      </c>
      <c r="G2" s="638"/>
      <c r="H2" s="334"/>
    </row>
    <row r="3" spans="1:7" ht="63" customHeight="1">
      <c r="A3" s="634" t="s">
        <v>1</v>
      </c>
      <c r="B3" s="636" t="s">
        <v>411</v>
      </c>
      <c r="C3" s="636" t="s">
        <v>412</v>
      </c>
      <c r="D3" s="636"/>
      <c r="E3" s="636"/>
      <c r="F3" s="636"/>
      <c r="G3" s="632" t="s">
        <v>414</v>
      </c>
    </row>
    <row r="4" spans="1:7" ht="26.25" thickBot="1">
      <c r="A4" s="635"/>
      <c r="B4" s="637"/>
      <c r="C4" s="329" t="s">
        <v>221</v>
      </c>
      <c r="D4" s="329" t="s">
        <v>241</v>
      </c>
      <c r="E4" s="329" t="s">
        <v>413</v>
      </c>
      <c r="F4" s="329" t="s">
        <v>416</v>
      </c>
      <c r="G4" s="633"/>
    </row>
    <row r="5" spans="1:7" ht="15.75" thickBot="1">
      <c r="A5" s="331">
        <v>1</v>
      </c>
      <c r="B5" s="332">
        <v>2</v>
      </c>
      <c r="C5" s="332">
        <v>3</v>
      </c>
      <c r="D5" s="332">
        <v>4</v>
      </c>
      <c r="E5" s="332">
        <v>5</v>
      </c>
      <c r="F5" s="332">
        <v>6</v>
      </c>
      <c r="G5" s="333">
        <v>7</v>
      </c>
    </row>
    <row r="6" spans="1:7" ht="15">
      <c r="A6" s="330" t="s">
        <v>3</v>
      </c>
      <c r="B6" s="374" t="s">
        <v>575</v>
      </c>
      <c r="C6" s="375">
        <v>3333</v>
      </c>
      <c r="D6" s="375">
        <v>3333</v>
      </c>
      <c r="E6" s="375">
        <v>3333</v>
      </c>
      <c r="F6" s="375">
        <v>17264</v>
      </c>
      <c r="G6" s="337">
        <f>SUM(C6:F6)</f>
        <v>27263</v>
      </c>
    </row>
    <row r="7" spans="1:7" ht="15">
      <c r="A7" s="328" t="s">
        <v>4</v>
      </c>
      <c r="B7" s="376" t="s">
        <v>576</v>
      </c>
      <c r="C7" s="377">
        <v>1000</v>
      </c>
      <c r="D7" s="377">
        <v>900</v>
      </c>
      <c r="E7" s="377">
        <v>800</v>
      </c>
      <c r="F7" s="377">
        <v>2000</v>
      </c>
      <c r="G7" s="338">
        <f>SUM(C7:F7)</f>
        <v>4700</v>
      </c>
    </row>
    <row r="8" spans="1:7" ht="15">
      <c r="A8" s="328" t="s">
        <v>5</v>
      </c>
      <c r="B8" s="376"/>
      <c r="C8" s="377"/>
      <c r="D8" s="377"/>
      <c r="E8" s="377"/>
      <c r="F8" s="377"/>
      <c r="G8" s="338">
        <f>SUM(C8:F8)</f>
        <v>0</v>
      </c>
    </row>
    <row r="9" spans="1:7" ht="15">
      <c r="A9" s="328" t="s">
        <v>6</v>
      </c>
      <c r="B9" s="376"/>
      <c r="C9" s="377"/>
      <c r="D9" s="377"/>
      <c r="E9" s="377"/>
      <c r="F9" s="377"/>
      <c r="G9" s="338">
        <f>SUM(C9:F9)</f>
        <v>0</v>
      </c>
    </row>
    <row r="10" spans="1:7" ht="15.75" thickBot="1">
      <c r="A10" s="335" t="s">
        <v>7</v>
      </c>
      <c r="B10" s="378"/>
      <c r="C10" s="379"/>
      <c r="D10" s="379"/>
      <c r="E10" s="379"/>
      <c r="F10" s="379"/>
      <c r="G10" s="338">
        <f>SUM(C10:F10)</f>
        <v>0</v>
      </c>
    </row>
    <row r="11" spans="1:7" ht="15.75" thickBot="1">
      <c r="A11" s="331" t="s">
        <v>8</v>
      </c>
      <c r="B11" s="336" t="s">
        <v>415</v>
      </c>
      <c r="C11" s="339">
        <f>SUM(C6:C10)</f>
        <v>4333</v>
      </c>
      <c r="D11" s="339">
        <f>SUM(D6:D10)</f>
        <v>4233</v>
      </c>
      <c r="E11" s="339">
        <f>SUM(E6:E10)</f>
        <v>4133</v>
      </c>
      <c r="F11" s="339">
        <f>SUM(F6:F10)</f>
        <v>19264</v>
      </c>
      <c r="G11" s="340">
        <f>SUM(G6:G10)</f>
        <v>31963</v>
      </c>
    </row>
  </sheetData>
  <sheetProtection/>
  <mergeCells count="7">
    <mergeCell ref="A1:G1"/>
    <mergeCell ref="D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melléklet a 4/2012. (II.9.) önkormányzati rendelethez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="120" zoomScaleNormal="120" workbookViewId="0" topLeftCell="A1">
      <selection activeCell="B15" sqref="B15"/>
    </sheetView>
  </sheetViews>
  <sheetFormatPr defaultColWidth="9.00390625" defaultRowHeight="12.75"/>
  <cols>
    <col min="1" max="1" width="5.625" style="326" customWidth="1"/>
    <col min="2" max="2" width="68.625" style="326" customWidth="1"/>
    <col min="3" max="3" width="19.50390625" style="326" customWidth="1"/>
    <col min="4" max="16384" width="9.375" style="326" customWidth="1"/>
  </cols>
  <sheetData>
    <row r="1" spans="1:3" ht="33" customHeight="1">
      <c r="A1" s="630" t="s">
        <v>519</v>
      </c>
      <c r="B1" s="630"/>
      <c r="C1" s="630"/>
    </row>
    <row r="2" spans="1:4" ht="15.75" customHeight="1" thickBot="1">
      <c r="A2" s="327"/>
      <c r="B2" s="327"/>
      <c r="C2" s="341" t="s">
        <v>44</v>
      </c>
      <c r="D2" s="334"/>
    </row>
    <row r="3" spans="1:3" ht="26.25" customHeight="1" thickBot="1">
      <c r="A3" s="380" t="s">
        <v>1</v>
      </c>
      <c r="B3" s="381" t="s">
        <v>408</v>
      </c>
      <c r="C3" s="382" t="s">
        <v>242</v>
      </c>
    </row>
    <row r="4" spans="1:3" ht="15.75" thickBot="1">
      <c r="A4" s="383">
        <v>1</v>
      </c>
      <c r="B4" s="384">
        <v>2</v>
      </c>
      <c r="C4" s="385">
        <v>3</v>
      </c>
    </row>
    <row r="5" spans="1:3" ht="15">
      <c r="A5" s="386" t="s">
        <v>3</v>
      </c>
      <c r="B5" s="387" t="s">
        <v>49</v>
      </c>
      <c r="C5" s="394">
        <v>154100</v>
      </c>
    </row>
    <row r="6" spans="1:3" ht="15">
      <c r="A6" s="388" t="s">
        <v>4</v>
      </c>
      <c r="B6" s="389" t="s">
        <v>417</v>
      </c>
      <c r="C6" s="395"/>
    </row>
    <row r="7" spans="1:3" ht="15">
      <c r="A7" s="388" t="s">
        <v>5</v>
      </c>
      <c r="B7" s="389" t="s">
        <v>418</v>
      </c>
      <c r="C7" s="395"/>
    </row>
    <row r="8" spans="1:3" ht="23.25">
      <c r="A8" s="388" t="s">
        <v>6</v>
      </c>
      <c r="B8" s="390" t="s">
        <v>422</v>
      </c>
      <c r="C8" s="395"/>
    </row>
    <row r="9" spans="1:3" ht="15">
      <c r="A9" s="391" t="s">
        <v>7</v>
      </c>
      <c r="B9" s="392" t="s">
        <v>419</v>
      </c>
      <c r="C9" s="396"/>
    </row>
    <row r="10" spans="1:3" ht="15">
      <c r="A10" s="388" t="s">
        <v>8</v>
      </c>
      <c r="B10" s="389" t="s">
        <v>420</v>
      </c>
      <c r="C10" s="395"/>
    </row>
    <row r="11" spans="1:3" ht="15.75" thickBot="1">
      <c r="A11" s="391" t="s">
        <v>9</v>
      </c>
      <c r="B11" s="392" t="s">
        <v>409</v>
      </c>
      <c r="C11" s="396"/>
    </row>
    <row r="12" spans="1:3" ht="15.75" thickBot="1">
      <c r="A12" s="639" t="s">
        <v>421</v>
      </c>
      <c r="B12" s="640"/>
      <c r="C12" s="393">
        <f>SUM(C5:C11)</f>
        <v>154100</v>
      </c>
    </row>
    <row r="13" spans="1:3" ht="23.25" customHeight="1">
      <c r="A13" s="641" t="s">
        <v>515</v>
      </c>
      <c r="B13" s="641"/>
      <c r="C13" s="641"/>
    </row>
    <row r="14" ht="15">
      <c r="B14" s="79" t="s">
        <v>588</v>
      </c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42012. (II.9.)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B6" sqref="B6"/>
    </sheetView>
  </sheetViews>
  <sheetFormatPr defaultColWidth="9.00390625" defaultRowHeight="12.75"/>
  <cols>
    <col min="1" max="1" width="5.625" style="326" customWidth="1"/>
    <col min="2" max="2" width="66.875" style="326" customWidth="1"/>
    <col min="3" max="3" width="27.00390625" style="326" customWidth="1"/>
    <col min="4" max="16384" width="9.375" style="326" customWidth="1"/>
  </cols>
  <sheetData>
    <row r="1" spans="1:3" ht="33" customHeight="1">
      <c r="A1" s="630" t="s">
        <v>520</v>
      </c>
      <c r="B1" s="630"/>
      <c r="C1" s="630"/>
    </row>
    <row r="2" spans="1:4" ht="15.75" customHeight="1" thickBot="1">
      <c r="A2" s="327"/>
      <c r="B2" s="327"/>
      <c r="C2" s="341" t="s">
        <v>44</v>
      </c>
      <c r="D2" s="334"/>
    </row>
    <row r="3" spans="1:3" ht="26.25" customHeight="1" thickBot="1">
      <c r="A3" s="380" t="s">
        <v>1</v>
      </c>
      <c r="B3" s="381" t="s">
        <v>423</v>
      </c>
      <c r="C3" s="382" t="s">
        <v>499</v>
      </c>
    </row>
    <row r="4" spans="1:3" ht="15.75" thickBot="1">
      <c r="A4" s="383">
        <v>1</v>
      </c>
      <c r="B4" s="384">
        <v>2</v>
      </c>
      <c r="C4" s="385">
        <v>3</v>
      </c>
    </row>
    <row r="5" spans="1:3" ht="15">
      <c r="A5" s="386" t="s">
        <v>3</v>
      </c>
      <c r="B5" s="398" t="s">
        <v>577</v>
      </c>
      <c r="C5" s="394"/>
    </row>
    <row r="6" spans="1:3" ht="15">
      <c r="A6" s="388" t="s">
        <v>4</v>
      </c>
      <c r="B6" s="399" t="s">
        <v>577</v>
      </c>
      <c r="C6" s="395"/>
    </row>
    <row r="7" spans="1:3" ht="15.75" thickBot="1">
      <c r="A7" s="391" t="s">
        <v>5</v>
      </c>
      <c r="B7" s="400" t="s">
        <v>577</v>
      </c>
      <c r="C7" s="396"/>
    </row>
    <row r="8" spans="1:3" ht="17.25" customHeight="1" thickBot="1">
      <c r="A8" s="383" t="s">
        <v>6</v>
      </c>
      <c r="B8" s="274" t="s">
        <v>424</v>
      </c>
      <c r="C8" s="397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4/2012. (II.9.)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Layout" workbookViewId="0" topLeftCell="A1">
      <selection activeCell="C17" sqref="C17"/>
    </sheetView>
  </sheetViews>
  <sheetFormatPr defaultColWidth="9.00390625" defaultRowHeight="12.75"/>
  <cols>
    <col min="1" max="1" width="84.875" style="101" customWidth="1"/>
    <col min="2" max="2" width="15.875" style="101" customWidth="1"/>
    <col min="3" max="4" width="20.875" style="101" customWidth="1"/>
    <col min="5" max="16384" width="9.375" style="101" customWidth="1"/>
  </cols>
  <sheetData>
    <row r="1" spans="1:4" ht="47.25" customHeight="1" thickBot="1">
      <c r="A1" s="401" t="s">
        <v>425</v>
      </c>
      <c r="B1" s="402"/>
      <c r="C1" s="402"/>
      <c r="D1" s="402"/>
    </row>
    <row r="2" spans="1:4" s="102" customFormat="1" ht="24" customHeight="1">
      <c r="A2" s="644" t="s">
        <v>38</v>
      </c>
      <c r="B2" s="642" t="s">
        <v>99</v>
      </c>
      <c r="C2" s="642" t="s">
        <v>101</v>
      </c>
      <c r="D2" s="647" t="s">
        <v>100</v>
      </c>
    </row>
    <row r="3" spans="1:4" s="103" customFormat="1" ht="16.5" customHeight="1">
      <c r="A3" s="645"/>
      <c r="B3" s="643"/>
      <c r="C3" s="643"/>
      <c r="D3" s="648"/>
    </row>
    <row r="4" spans="1:4" s="104" customFormat="1" ht="12.75">
      <c r="A4" s="645"/>
      <c r="B4" s="643"/>
      <c r="C4" s="643"/>
      <c r="D4" s="648"/>
    </row>
    <row r="5" spans="1:4" s="103" customFormat="1" ht="16.5" customHeight="1" thickBot="1">
      <c r="A5" s="646"/>
      <c r="B5" s="403" t="s">
        <v>40</v>
      </c>
      <c r="C5" s="403" t="s">
        <v>39</v>
      </c>
      <c r="D5" s="404" t="s">
        <v>41</v>
      </c>
    </row>
    <row r="6" spans="1:4" s="105" customFormat="1" ht="13.5" thickBot="1">
      <c r="A6" s="405">
        <v>1</v>
      </c>
      <c r="B6" s="406">
        <v>2</v>
      </c>
      <c r="C6" s="406">
        <v>3</v>
      </c>
      <c r="D6" s="407">
        <v>4</v>
      </c>
    </row>
    <row r="7" spans="1:4" ht="12.75">
      <c r="A7" s="212" t="s">
        <v>521</v>
      </c>
      <c r="B7" s="213">
        <v>4074</v>
      </c>
      <c r="C7" s="213">
        <v>3177</v>
      </c>
      <c r="D7" s="214">
        <f>B7*C7</f>
        <v>12943098</v>
      </c>
    </row>
    <row r="8" spans="1:4" ht="12.75" customHeight="1">
      <c r="A8" s="215" t="s">
        <v>522</v>
      </c>
      <c r="B8" s="216">
        <v>2612</v>
      </c>
      <c r="C8" s="216">
        <v>44</v>
      </c>
      <c r="D8" s="214">
        <f aca="true" t="shared" si="0" ref="D8:D26">B8*C8</f>
        <v>114928</v>
      </c>
    </row>
    <row r="9" spans="1:4" ht="12.75">
      <c r="A9" s="215" t="s">
        <v>523</v>
      </c>
      <c r="B9" s="216"/>
      <c r="C9" s="216"/>
      <c r="D9" s="214">
        <v>6354000</v>
      </c>
    </row>
    <row r="10" spans="1:4" ht="12.75">
      <c r="A10" s="215" t="s">
        <v>524</v>
      </c>
      <c r="B10" s="216">
        <v>88580</v>
      </c>
      <c r="C10" s="216">
        <v>12</v>
      </c>
      <c r="D10" s="214">
        <f t="shared" si="0"/>
        <v>1062960</v>
      </c>
    </row>
    <row r="11" spans="1:4" ht="12.75">
      <c r="A11" s="215" t="s">
        <v>525</v>
      </c>
      <c r="B11" s="216">
        <v>55360</v>
      </c>
      <c r="C11" s="216">
        <v>25</v>
      </c>
      <c r="D11" s="214">
        <f t="shared" si="0"/>
        <v>1384000</v>
      </c>
    </row>
    <row r="12" spans="1:4" ht="12.75">
      <c r="A12" s="215" t="s">
        <v>526</v>
      </c>
      <c r="B12" s="216">
        <v>166080</v>
      </c>
      <c r="C12" s="216">
        <v>6</v>
      </c>
      <c r="D12" s="214">
        <f t="shared" si="0"/>
        <v>996480</v>
      </c>
    </row>
    <row r="13" spans="1:4" ht="12.75">
      <c r="A13" s="215" t="s">
        <v>527</v>
      </c>
      <c r="B13" s="216"/>
      <c r="C13" s="216"/>
      <c r="D13" s="214">
        <v>20680000</v>
      </c>
    </row>
    <row r="14" spans="1:4" ht="12.75">
      <c r="A14" s="215" t="s">
        <v>528</v>
      </c>
      <c r="B14" s="216"/>
      <c r="C14" s="216"/>
      <c r="D14" s="214">
        <v>36503333</v>
      </c>
    </row>
    <row r="15" spans="1:4" ht="12.75">
      <c r="A15" s="215" t="s">
        <v>529</v>
      </c>
      <c r="B15" s="216"/>
      <c r="C15" s="216"/>
      <c r="D15" s="214">
        <v>2193333</v>
      </c>
    </row>
    <row r="16" spans="1:4" ht="12.75">
      <c r="A16" s="215" t="s">
        <v>530</v>
      </c>
      <c r="B16" s="216"/>
      <c r="C16" s="216"/>
      <c r="D16" s="214">
        <v>4898133</v>
      </c>
    </row>
    <row r="17" spans="1:4" ht="12.75">
      <c r="A17" s="215" t="s">
        <v>531</v>
      </c>
      <c r="B17" s="216"/>
      <c r="C17" s="216"/>
      <c r="D17" s="214">
        <v>413584</v>
      </c>
    </row>
    <row r="18" spans="1:4" ht="12.75">
      <c r="A18" s="215" t="s">
        <v>532</v>
      </c>
      <c r="B18" s="216">
        <v>68000</v>
      </c>
      <c r="C18" s="216">
        <v>89</v>
      </c>
      <c r="D18" s="214">
        <f t="shared" si="0"/>
        <v>6052000</v>
      </c>
    </row>
    <row r="19" spans="1:4" ht="12.75">
      <c r="A19" s="215" t="s">
        <v>533</v>
      </c>
      <c r="B19" s="216">
        <v>12000</v>
      </c>
      <c r="C19" s="216">
        <v>110</v>
      </c>
      <c r="D19" s="214">
        <f t="shared" si="0"/>
        <v>1320000</v>
      </c>
    </row>
    <row r="20" spans="1:4" ht="12.75">
      <c r="A20" s="215"/>
      <c r="B20" s="216"/>
      <c r="C20" s="216"/>
      <c r="D20" s="214">
        <f t="shared" si="0"/>
        <v>0</v>
      </c>
    </row>
    <row r="21" spans="1:4" ht="12.75">
      <c r="A21" s="215"/>
      <c r="B21" s="216"/>
      <c r="C21" s="216"/>
      <c r="D21" s="214">
        <f t="shared" si="0"/>
        <v>0</v>
      </c>
    </row>
    <row r="22" spans="1:4" ht="12.75">
      <c r="A22" s="215"/>
      <c r="B22" s="216"/>
      <c r="C22" s="216"/>
      <c r="D22" s="214">
        <f t="shared" si="0"/>
        <v>0</v>
      </c>
    </row>
    <row r="23" spans="1:4" ht="12.75">
      <c r="A23" s="215"/>
      <c r="B23" s="216"/>
      <c r="C23" s="216"/>
      <c r="D23" s="214">
        <f t="shared" si="0"/>
        <v>0</v>
      </c>
    </row>
    <row r="24" spans="1:4" ht="12.75">
      <c r="A24" s="215"/>
      <c r="B24" s="216"/>
      <c r="C24" s="216"/>
      <c r="D24" s="214">
        <f t="shared" si="0"/>
        <v>0</v>
      </c>
    </row>
    <row r="25" spans="1:4" ht="12.75">
      <c r="A25" s="215"/>
      <c r="B25" s="216"/>
      <c r="C25" s="216"/>
      <c r="D25" s="214">
        <f t="shared" si="0"/>
        <v>0</v>
      </c>
    </row>
    <row r="26" spans="1:4" ht="13.5" thickBot="1">
      <c r="A26" s="217"/>
      <c r="B26" s="218"/>
      <c r="C26" s="218"/>
      <c r="D26" s="214">
        <f t="shared" si="0"/>
        <v>0</v>
      </c>
    </row>
    <row r="27" spans="1:4" s="107" customFormat="1" ht="19.5" customHeight="1" thickBot="1">
      <c r="A27" s="68" t="s">
        <v>42</v>
      </c>
      <c r="B27" s="219"/>
      <c r="C27" s="219"/>
      <c r="D27" s="106">
        <f>SUM(D7:D26)</f>
        <v>94915849</v>
      </c>
    </row>
  </sheetData>
  <sheetProtection/>
  <mergeCells count="4">
    <mergeCell ref="B2:B4"/>
    <mergeCell ref="A2:A5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6. melléklet a 4/2012. (II.9.)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X</cp:lastModifiedBy>
  <cp:lastPrinted>2012-03-14T13:22:43Z</cp:lastPrinted>
  <dcterms:created xsi:type="dcterms:W3CDTF">1999-10-30T10:30:45Z</dcterms:created>
  <dcterms:modified xsi:type="dcterms:W3CDTF">2012-05-30T07:29:47Z</dcterms:modified>
  <cp:category/>
  <cp:version/>
  <cp:contentType/>
  <cp:contentStatus/>
</cp:coreProperties>
</file>